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Dokumenty\Rozpočet MÚ\Rok 2026\Rozpočet 2026\"/>
    </mc:Choice>
  </mc:AlternateContent>
  <xr:revisionPtr revIDLastSave="0" documentId="13_ncr:1_{04100A91-3C03-47C0-936B-32037E0D3C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List1!$A$2:$K$122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1" i="1" l="1"/>
  <c r="G71" i="1"/>
  <c r="F109" i="1"/>
  <c r="F64" i="1"/>
  <c r="F72" i="1"/>
  <c r="F80" i="1"/>
  <c r="H6" i="1"/>
  <c r="I45" i="1"/>
  <c r="H103" i="1"/>
  <c r="I59" i="1"/>
  <c r="I113" i="1" l="1"/>
  <c r="K113" i="1" s="1"/>
  <c r="I112" i="1"/>
  <c r="I111" i="1"/>
  <c r="I110" i="1"/>
  <c r="K110" i="1" s="1"/>
  <c r="I109" i="1"/>
  <c r="K109" i="1" s="1"/>
  <c r="I107" i="1"/>
  <c r="K107" i="1" s="1"/>
  <c r="I106" i="1"/>
  <c r="I104" i="1"/>
  <c r="I103" i="1"/>
  <c r="I102" i="1"/>
  <c r="I101" i="1"/>
  <c r="K101" i="1" s="1"/>
  <c r="I100" i="1"/>
  <c r="K100" i="1" s="1"/>
  <c r="I99" i="1"/>
  <c r="K99" i="1" s="1"/>
  <c r="I96" i="1"/>
  <c r="K96" i="1" s="1"/>
  <c r="I95" i="1"/>
  <c r="K95" i="1" s="1"/>
  <c r="I94" i="1"/>
  <c r="I93" i="1"/>
  <c r="I91" i="1"/>
  <c r="I90" i="1"/>
  <c r="I89" i="1"/>
  <c r="I88" i="1"/>
  <c r="I87" i="1"/>
  <c r="I84" i="1"/>
  <c r="I83" i="1"/>
  <c r="I82" i="1"/>
  <c r="I80" i="1"/>
  <c r="I78" i="1"/>
  <c r="I77" i="1"/>
  <c r="I76" i="1"/>
  <c r="I75" i="1"/>
  <c r="I74" i="1"/>
  <c r="I73" i="1"/>
  <c r="I72" i="1"/>
  <c r="I70" i="1"/>
  <c r="I68" i="1"/>
  <c r="I67" i="1"/>
  <c r="I66" i="1"/>
  <c r="I65" i="1"/>
  <c r="I64" i="1"/>
  <c r="I61" i="1"/>
  <c r="I60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4" i="1"/>
  <c r="I43" i="1"/>
  <c r="I41" i="1"/>
  <c r="K41" i="1" s="1"/>
  <c r="I40" i="1"/>
  <c r="I39" i="1"/>
  <c r="I38" i="1"/>
  <c r="I37" i="1"/>
  <c r="I34" i="1"/>
  <c r="I33" i="1"/>
  <c r="I31" i="1"/>
  <c r="I30" i="1"/>
  <c r="I26" i="1"/>
  <c r="I24" i="1"/>
  <c r="I22" i="1"/>
  <c r="I21" i="1"/>
  <c r="I20" i="1"/>
  <c r="I19" i="1"/>
  <c r="I18" i="1"/>
  <c r="I17" i="1"/>
  <c r="I16" i="1"/>
  <c r="I14" i="1"/>
  <c r="I13" i="1"/>
  <c r="I12" i="1"/>
  <c r="I11" i="1"/>
  <c r="I10" i="1"/>
  <c r="I9" i="1"/>
  <c r="I7" i="1"/>
  <c r="J117" i="1" l="1"/>
  <c r="H108" i="1"/>
  <c r="H115" i="1" s="1"/>
  <c r="G108" i="1"/>
  <c r="G115" i="1" s="1"/>
  <c r="F108" i="1"/>
  <c r="H92" i="1"/>
  <c r="G92" i="1"/>
  <c r="F92" i="1"/>
  <c r="H85" i="1"/>
  <c r="G85" i="1"/>
  <c r="F85" i="1"/>
  <c r="H79" i="1"/>
  <c r="G79" i="1"/>
  <c r="F79" i="1"/>
  <c r="H71" i="1"/>
  <c r="F71" i="1"/>
  <c r="H63" i="1"/>
  <c r="G63" i="1"/>
  <c r="F63" i="1"/>
  <c r="H42" i="1"/>
  <c r="G42" i="1"/>
  <c r="F42" i="1"/>
  <c r="H36" i="1"/>
  <c r="G36" i="1"/>
  <c r="F36" i="1"/>
  <c r="H28" i="1"/>
  <c r="G28" i="1"/>
  <c r="F28" i="1"/>
  <c r="I28" i="1" s="1"/>
  <c r="K28" i="1" s="1"/>
  <c r="G6" i="1"/>
  <c r="F6" i="1"/>
  <c r="I92" i="1" l="1"/>
  <c r="K92" i="1" s="1"/>
  <c r="I71" i="1"/>
  <c r="K71" i="1" s="1"/>
  <c r="I42" i="1"/>
  <c r="K42" i="1" s="1"/>
  <c r="I85" i="1"/>
  <c r="K85" i="1" s="1"/>
  <c r="I36" i="1"/>
  <c r="K36" i="1" s="1"/>
  <c r="F115" i="1"/>
  <c r="K115" i="1" s="1"/>
  <c r="I108" i="1"/>
  <c r="I115" i="1" s="1"/>
  <c r="I79" i="1"/>
  <c r="K79" i="1" s="1"/>
  <c r="I63" i="1"/>
  <c r="K63" i="1" s="1"/>
  <c r="I6" i="1"/>
  <c r="K6" i="1" s="1"/>
  <c r="H35" i="1"/>
  <c r="H62" i="1"/>
  <c r="G35" i="1"/>
  <c r="G62" i="1"/>
  <c r="F62" i="1"/>
  <c r="F35" i="1"/>
  <c r="K108" i="1" l="1"/>
  <c r="F97" i="1"/>
  <c r="F117" i="1" s="1"/>
  <c r="I62" i="1"/>
  <c r="K62" i="1" s="1"/>
  <c r="I35" i="1"/>
  <c r="G97" i="1"/>
  <c r="G117" i="1" s="1"/>
  <c r="H97" i="1"/>
  <c r="H117" i="1" s="1"/>
  <c r="I97" i="1" l="1"/>
  <c r="I117" i="1" s="1"/>
  <c r="K35" i="1"/>
  <c r="K97" i="1" l="1"/>
</calcChain>
</file>

<file path=xl/sharedStrings.xml><?xml version="1.0" encoding="utf-8"?>
<sst xmlns="http://schemas.openxmlformats.org/spreadsheetml/2006/main" count="215" uniqueCount="164">
  <si>
    <t>název účtu</t>
  </si>
  <si>
    <t>Spotřeba materiálu</t>
  </si>
  <si>
    <t>Spotřeba energie</t>
  </si>
  <si>
    <t>Opravy a udržování</t>
  </si>
  <si>
    <t>Ostatní služby</t>
  </si>
  <si>
    <t>Mzdové náklady</t>
  </si>
  <si>
    <t>Zákonné sociální pojištění</t>
  </si>
  <si>
    <t>Zákonné sociální náklady</t>
  </si>
  <si>
    <t>Ostatní náklady z činnosti</t>
  </si>
  <si>
    <t>Odpisy dlouhodobého majetku</t>
  </si>
  <si>
    <t>Přijaté úroky</t>
  </si>
  <si>
    <t>Náklady na reprezentaci</t>
  </si>
  <si>
    <t>Služby</t>
  </si>
  <si>
    <t>Osobní náklady</t>
  </si>
  <si>
    <t xml:space="preserve">NÁKLADY CELKEM </t>
  </si>
  <si>
    <t xml:space="preserve">VÝNOSY CELKEM </t>
  </si>
  <si>
    <t>VÝSLEDEK HOSPODAŘENÍ</t>
  </si>
  <si>
    <t>SU</t>
  </si>
  <si>
    <t>AU</t>
  </si>
  <si>
    <t>Daň z příjmů - úroky</t>
  </si>
  <si>
    <t>100</t>
  </si>
  <si>
    <t>200</t>
  </si>
  <si>
    <t>300</t>
  </si>
  <si>
    <t>400</t>
  </si>
  <si>
    <t>500</t>
  </si>
  <si>
    <t>600</t>
  </si>
  <si>
    <t>800</t>
  </si>
  <si>
    <t>900</t>
  </si>
  <si>
    <t>101</t>
  </si>
  <si>
    <t>104</t>
  </si>
  <si>
    <t>301</t>
  </si>
  <si>
    <t>Pojištění majetku</t>
  </si>
  <si>
    <t>Kancelářské potřeby</t>
  </si>
  <si>
    <t>Odb. lit., noviny, časopisy, tiskoviny</t>
  </si>
  <si>
    <t>555</t>
  </si>
  <si>
    <t>Potraviny</t>
  </si>
  <si>
    <t>Výtvarný materiál</t>
  </si>
  <si>
    <t>920</t>
  </si>
  <si>
    <t>Opravy a udržování budov</t>
  </si>
  <si>
    <t>Odpady</t>
  </si>
  <si>
    <t>Školení, semináře MÚ</t>
  </si>
  <si>
    <t>320</t>
  </si>
  <si>
    <t>Nemocenská</t>
  </si>
  <si>
    <t>Sociální pojištění org. pedagog.</t>
  </si>
  <si>
    <t>Zdravotní pojištění org. pedagog.</t>
  </si>
  <si>
    <t>Příděl do FKSP</t>
  </si>
  <si>
    <t>Penzijní připojištění město</t>
  </si>
  <si>
    <t>DDHM 3 000 - 40 000 Kč</t>
  </si>
  <si>
    <t>Školné</t>
  </si>
  <si>
    <t>Stravné</t>
  </si>
  <si>
    <t>Příspěvek a dotace</t>
  </si>
  <si>
    <t>Dotace kraj</t>
  </si>
  <si>
    <t>201</t>
  </si>
  <si>
    <t>MŠ Bezručova</t>
  </si>
  <si>
    <t>Čistící a úklidové potřeby</t>
  </si>
  <si>
    <t>Čistící a úkl. Potřeby - náhradní plnění</t>
  </si>
  <si>
    <t>Učební pomůcky, hračky</t>
  </si>
  <si>
    <t>Hračky, pomůcky přes RF</t>
  </si>
  <si>
    <t>550</t>
  </si>
  <si>
    <t>Drobný majetek do 1 000Kč (inventář)</t>
  </si>
  <si>
    <t>Drob. majetek 1 000 - 3 000Kč</t>
  </si>
  <si>
    <t>601</t>
  </si>
  <si>
    <t>Drobná spotřeba, materiál na údržbu</t>
  </si>
  <si>
    <t>Vodné č.p. 801</t>
  </si>
  <si>
    <t>Benzín</t>
  </si>
  <si>
    <t>Opravy a udržování ŠJ</t>
  </si>
  <si>
    <t>Revize</t>
  </si>
  <si>
    <t>Poplatky BÚ</t>
  </si>
  <si>
    <t>401</t>
  </si>
  <si>
    <t>Telefonní poplatky - pevná</t>
  </si>
  <si>
    <t>Služby ostatní EU - zbytkové peníze</t>
  </si>
  <si>
    <t>556</t>
  </si>
  <si>
    <t>Lékařské prohlídky</t>
  </si>
  <si>
    <t>810</t>
  </si>
  <si>
    <t>Údržba zahrady</t>
  </si>
  <si>
    <t>820</t>
  </si>
  <si>
    <t>Účetní práce</t>
  </si>
  <si>
    <t>840</t>
  </si>
  <si>
    <t>Služby GDPR</t>
  </si>
  <si>
    <t>860</t>
  </si>
  <si>
    <t>SWS</t>
  </si>
  <si>
    <t>Licence, domény, výukové portály</t>
  </si>
  <si>
    <t>950</t>
  </si>
  <si>
    <t>Hrubé mzdy - pedagogové</t>
  </si>
  <si>
    <t>Hrubé mzdy - školní jídelna</t>
  </si>
  <si>
    <t>Hrubé mzdy - provozní pracovníci</t>
  </si>
  <si>
    <t>OON mzdy - MÚ</t>
  </si>
  <si>
    <t>120</t>
  </si>
  <si>
    <t>Mzdové náklady EU šablony</t>
  </si>
  <si>
    <t>Zdravotní pojištění org. ŠJ</t>
  </si>
  <si>
    <t>Zdravotní pojištění org. provozní</t>
  </si>
  <si>
    <t>Sociální pojištění org. ŠJ</t>
  </si>
  <si>
    <t>Sociální pojištění org. provozní</t>
  </si>
  <si>
    <t>204</t>
  </si>
  <si>
    <t>Zákonné sociální pojištění EU šablony</t>
  </si>
  <si>
    <t>330</t>
  </si>
  <si>
    <t>Příděl FKSP nemocenská - ONIV</t>
  </si>
  <si>
    <t>Příděl FKSP EU šablony</t>
  </si>
  <si>
    <t>Pojistné právní ochrany</t>
  </si>
  <si>
    <t>250</t>
  </si>
  <si>
    <t>Zák. pojištění Kooperativa EU šablony</t>
  </si>
  <si>
    <t>Odpisy</t>
  </si>
  <si>
    <t>Odpisy DHM - ostatní</t>
  </si>
  <si>
    <t>Čerpání fondů</t>
  </si>
  <si>
    <t>Výnosy platba rodiče</t>
  </si>
  <si>
    <t>650</t>
  </si>
  <si>
    <t>Dotace EU šablony JAK</t>
  </si>
  <si>
    <t>558</t>
  </si>
  <si>
    <t>Opravy z RF</t>
  </si>
  <si>
    <t>Materiál na údržbu</t>
  </si>
  <si>
    <t>610</t>
  </si>
  <si>
    <t>Výtvarný materiál - náhradní plnění</t>
  </si>
  <si>
    <t>901</t>
  </si>
  <si>
    <t>Ochranné pomůcky ONIV</t>
  </si>
  <si>
    <t>910</t>
  </si>
  <si>
    <t>Plyn</t>
  </si>
  <si>
    <t>Opravy a údržba provoz</t>
  </si>
  <si>
    <t>Stočné č. p. 801</t>
  </si>
  <si>
    <t>Srážková voda č. p. 801</t>
  </si>
  <si>
    <t>Zpracování mezd</t>
  </si>
  <si>
    <t>830</t>
  </si>
  <si>
    <t>Spoluúčast pojištění - úrazy</t>
  </si>
  <si>
    <t>Výnosy z pronájmů</t>
  </si>
  <si>
    <t>KÚ</t>
  </si>
  <si>
    <t>projekty</t>
  </si>
  <si>
    <t>MÚ</t>
  </si>
  <si>
    <t>Učební pomůcky na žáka</t>
  </si>
  <si>
    <t>506</t>
  </si>
  <si>
    <t>Vodné č. p. 524</t>
  </si>
  <si>
    <t>Poštovné</t>
  </si>
  <si>
    <t>Jiné ostatní výnosy</t>
  </si>
  <si>
    <t>Materiál ONIV</t>
  </si>
  <si>
    <t>510</t>
  </si>
  <si>
    <t>Kancelářský potřeby - náhradní plnění</t>
  </si>
  <si>
    <t>Výtvarný materiál ONIV</t>
  </si>
  <si>
    <t>907</t>
  </si>
  <si>
    <t>Ochranné pomůcky město</t>
  </si>
  <si>
    <t>915</t>
  </si>
  <si>
    <t>El. energie č. p. 801</t>
  </si>
  <si>
    <t>Pára</t>
  </si>
  <si>
    <t>Povinný podíl ZP</t>
  </si>
  <si>
    <t>Cenové odchylky sklad</t>
  </si>
  <si>
    <t>% plnění</t>
  </si>
  <si>
    <t>Pomůcky ONIV DIGI</t>
  </si>
  <si>
    <t>930</t>
  </si>
  <si>
    <t>Školení DVPP - ONIV</t>
  </si>
  <si>
    <t>Služby RF</t>
  </si>
  <si>
    <t>880</t>
  </si>
  <si>
    <t>Nemoc ESF</t>
  </si>
  <si>
    <t>455</t>
  </si>
  <si>
    <t>Zákonné pojištění Kooperativa</t>
  </si>
  <si>
    <t>Učební pomůcky - náhradní plnění</t>
  </si>
  <si>
    <t>520</t>
  </si>
  <si>
    <t>Rozpočet 2025 po RO</t>
  </si>
  <si>
    <t>plnění k I. Q 2026</t>
  </si>
  <si>
    <t>rozpočet 2026</t>
  </si>
  <si>
    <t>plnění k II. Q 2025</t>
  </si>
  <si>
    <r>
      <t xml:space="preserve">Přesun financování ONIV pod zřizovatele </t>
    </r>
    <r>
      <rPr>
        <b/>
        <sz val="11"/>
        <color theme="1"/>
        <rFont val="Calibri"/>
        <family val="2"/>
        <charset val="238"/>
        <scheme val="minor"/>
      </rPr>
      <t>Kč 85 829,--</t>
    </r>
    <r>
      <rPr>
        <sz val="11"/>
        <color theme="1"/>
        <rFont val="Calibri"/>
        <family val="2"/>
        <charset val="238"/>
        <scheme val="minor"/>
      </rPr>
      <t>: 501-510 materiál ONIV, 518-300 školení DVPP ONIV, 549-400 Zákonné pojištění Kooperativa</t>
    </r>
  </si>
  <si>
    <t>Dotace město - provoz</t>
  </si>
  <si>
    <t>Dotace město - nepedagogové</t>
  </si>
  <si>
    <t>Dotace město - ONIV</t>
  </si>
  <si>
    <t>Příděl do FKSP - nepedagogové</t>
  </si>
  <si>
    <r>
      <t xml:space="preserve">Přesun financování platů nepedagogů pod zřizovatele:  </t>
    </r>
    <r>
      <rPr>
        <b/>
        <sz val="11"/>
        <color theme="1"/>
        <rFont val="Calibri"/>
        <family val="2"/>
        <charset val="238"/>
        <scheme val="minor"/>
      </rPr>
      <t>Kč 6 590 067,--</t>
    </r>
  </si>
  <si>
    <t>navýšení příspěvku celkem Kč 6 675 896,--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</si>
</sst>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rgb="FF7030A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i/>
      <sz val="10"/>
      <color rgb="FF00B050"/>
      <name val="Calibri"/>
      <family val="2"/>
      <charset val="238"/>
      <scheme val="minor"/>
    </font>
    <font>
      <i/>
      <sz val="11"/>
      <color rgb="FF00B05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117">
    <xf numFmtId="0" fontId="0" fillId="0" borderId="0" xfId="0"/>
    <xf numFmtId="4" fontId="0" fillId="0" borderId="0" xfId="0" applyNumberFormat="1"/>
    <xf numFmtId="0" fontId="4" fillId="2" borderId="1" xfId="0" applyFont="1" applyFill="1" applyBorder="1"/>
    <xf numFmtId="0" fontId="1" fillId="0" borderId="1" xfId="0" applyFont="1" applyBorder="1"/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1" fillId="3" borderId="1" xfId="0" applyFont="1" applyFill="1" applyBorder="1"/>
    <xf numFmtId="0" fontId="0" fillId="3" borderId="1" xfId="0" applyFill="1" applyBorder="1"/>
    <xf numFmtId="4" fontId="1" fillId="3" borderId="1" xfId="0" applyNumberFormat="1" applyFont="1" applyFill="1" applyBorder="1"/>
    <xf numFmtId="0" fontId="1" fillId="4" borderId="2" xfId="0" applyFont="1" applyFill="1" applyBorder="1"/>
    <xf numFmtId="4" fontId="1" fillId="4" borderId="2" xfId="0" applyNumberFormat="1" applyFont="1" applyFill="1" applyBorder="1"/>
    <xf numFmtId="0" fontId="2" fillId="4" borderId="3" xfId="0" applyFont="1" applyFill="1" applyBorder="1"/>
    <xf numFmtId="4" fontId="2" fillId="4" borderId="3" xfId="0" applyNumberFormat="1" applyFont="1" applyFill="1" applyBorder="1"/>
    <xf numFmtId="0" fontId="2" fillId="4" borderId="4" xfId="0" applyFont="1" applyFill="1" applyBorder="1"/>
    <xf numFmtId="4" fontId="2" fillId="4" borderId="4" xfId="0" applyNumberFormat="1" applyFont="1" applyFill="1" applyBorder="1"/>
    <xf numFmtId="0" fontId="1" fillId="3" borderId="0" xfId="0" applyFont="1" applyFill="1"/>
    <xf numFmtId="0" fontId="0" fillId="3" borderId="0" xfId="0" applyFill="1"/>
    <xf numFmtId="4" fontId="1" fillId="3" borderId="0" xfId="0" applyNumberFormat="1" applyFont="1" applyFill="1"/>
    <xf numFmtId="0" fontId="1" fillId="4" borderId="3" xfId="0" applyFont="1" applyFill="1" applyBorder="1"/>
    <xf numFmtId="4" fontId="1" fillId="4" borderId="3" xfId="0" applyNumberFormat="1" applyFont="1" applyFill="1" applyBorder="1"/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5" fillId="4" borderId="3" xfId="0" applyFont="1" applyFill="1" applyBorder="1"/>
    <xf numFmtId="49" fontId="5" fillId="4" borderId="3" xfId="0" applyNumberFormat="1" applyFont="1" applyFill="1" applyBorder="1" applyAlignment="1">
      <alignment horizontal="center"/>
    </xf>
    <xf numFmtId="4" fontId="5" fillId="4" borderId="3" xfId="0" applyNumberFormat="1" applyFont="1" applyFill="1" applyBorder="1"/>
    <xf numFmtId="4" fontId="1" fillId="4" borderId="1" xfId="0" applyNumberFormat="1" applyFont="1" applyFill="1" applyBorder="1"/>
    <xf numFmtId="0" fontId="1" fillId="4" borderId="1" xfId="0" applyFont="1" applyFill="1" applyBorder="1"/>
    <xf numFmtId="49" fontId="1" fillId="4" borderId="1" xfId="0" applyNumberFormat="1" applyFont="1" applyFill="1" applyBorder="1" applyAlignment="1">
      <alignment horizontal="center"/>
    </xf>
    <xf numFmtId="0" fontId="6" fillId="0" borderId="0" xfId="0" applyFont="1"/>
    <xf numFmtId="4" fontId="1" fillId="0" borderId="3" xfId="0" applyNumberFormat="1" applyFont="1" applyBorder="1"/>
    <xf numFmtId="4" fontId="7" fillId="4" borderId="3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4" borderId="0" xfId="0" applyFill="1"/>
    <xf numFmtId="4" fontId="10" fillId="3" borderId="0" xfId="0" applyNumberFormat="1" applyFont="1" applyFill="1"/>
    <xf numFmtId="0" fontId="2" fillId="4" borderId="14" xfId="0" applyFont="1" applyFill="1" applyBorder="1"/>
    <xf numFmtId="0" fontId="2" fillId="4" borderId="15" xfId="0" applyFont="1" applyFill="1" applyBorder="1"/>
    <xf numFmtId="0" fontId="2" fillId="4" borderId="16" xfId="0" applyFont="1" applyFill="1" applyBorder="1"/>
    <xf numFmtId="0" fontId="2" fillId="4" borderId="17" xfId="0" applyFont="1" applyFill="1" applyBorder="1"/>
    <xf numFmtId="49" fontId="2" fillId="4" borderId="17" xfId="0" applyNumberFormat="1" applyFont="1" applyFill="1" applyBorder="1" applyAlignment="1">
      <alignment horizontal="center"/>
    </xf>
    <xf numFmtId="4" fontId="2" fillId="4" borderId="17" xfId="0" applyNumberFormat="1" applyFont="1" applyFill="1" applyBorder="1"/>
    <xf numFmtId="4" fontId="2" fillId="4" borderId="14" xfId="0" applyNumberFormat="1" applyFont="1" applyFill="1" applyBorder="1"/>
    <xf numFmtId="4" fontId="2" fillId="4" borderId="16" xfId="0" applyNumberFormat="1" applyFont="1" applyFill="1" applyBorder="1"/>
    <xf numFmtId="2" fontId="1" fillId="4" borderId="2" xfId="0" applyNumberFormat="1" applyFont="1" applyFill="1" applyBorder="1"/>
    <xf numFmtId="2" fontId="2" fillId="4" borderId="3" xfId="0" applyNumberFormat="1" applyFont="1" applyFill="1" applyBorder="1"/>
    <xf numFmtId="2" fontId="5" fillId="4" borderId="3" xfId="0" applyNumberFormat="1" applyFont="1" applyFill="1" applyBorder="1"/>
    <xf numFmtId="2" fontId="2" fillId="4" borderId="4" xfId="0" applyNumberFormat="1" applyFont="1" applyFill="1" applyBorder="1"/>
    <xf numFmtId="2" fontId="1" fillId="0" borderId="1" xfId="0" applyNumberFormat="1" applyFont="1" applyBorder="1"/>
    <xf numFmtId="2" fontId="1" fillId="3" borderId="1" xfId="0" applyNumberFormat="1" applyFont="1" applyFill="1" applyBorder="1"/>
    <xf numFmtId="2" fontId="0" fillId="0" borderId="1" xfId="0" applyNumberFormat="1" applyBorder="1"/>
    <xf numFmtId="2" fontId="1" fillId="4" borderId="1" xfId="0" applyNumberFormat="1" applyFont="1" applyFill="1" applyBorder="1"/>
    <xf numFmtId="2" fontId="1" fillId="4" borderId="3" xfId="0" applyNumberFormat="1" applyFont="1" applyFill="1" applyBorder="1"/>
    <xf numFmtId="2" fontId="2" fillId="4" borderId="14" xfId="0" applyNumberFormat="1" applyFont="1" applyFill="1" applyBorder="1"/>
    <xf numFmtId="2" fontId="2" fillId="4" borderId="19" xfId="0" applyNumberFormat="1" applyFont="1" applyFill="1" applyBorder="1"/>
    <xf numFmtId="0" fontId="6" fillId="0" borderId="18" xfId="0" applyFont="1" applyBorder="1"/>
    <xf numFmtId="0" fontId="13" fillId="2" borderId="1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" fontId="10" fillId="6" borderId="10" xfId="0" applyNumberFormat="1" applyFont="1" applyFill="1" applyBorder="1"/>
    <xf numFmtId="4" fontId="14" fillId="6" borderId="2" xfId="0" applyNumberFormat="1" applyFont="1" applyFill="1" applyBorder="1"/>
    <xf numFmtId="4" fontId="12" fillId="6" borderId="11" xfId="0" applyNumberFormat="1" applyFont="1" applyFill="1" applyBorder="1"/>
    <xf numFmtId="4" fontId="12" fillId="6" borderId="3" xfId="0" applyNumberFormat="1" applyFont="1" applyFill="1" applyBorder="1"/>
    <xf numFmtId="4" fontId="12" fillId="6" borderId="8" xfId="0" applyNumberFormat="1" applyFont="1" applyFill="1" applyBorder="1"/>
    <xf numFmtId="4" fontId="2" fillId="6" borderId="3" xfId="0" applyNumberFormat="1" applyFont="1" applyFill="1" applyBorder="1"/>
    <xf numFmtId="4" fontId="15" fillId="6" borderId="11" xfId="0" applyNumberFormat="1" applyFont="1" applyFill="1" applyBorder="1"/>
    <xf numFmtId="4" fontId="15" fillId="6" borderId="8" xfId="0" applyNumberFormat="1" applyFont="1" applyFill="1" applyBorder="1"/>
    <xf numFmtId="4" fontId="12" fillId="6" borderId="12" xfId="0" applyNumberFormat="1" applyFont="1" applyFill="1" applyBorder="1"/>
    <xf numFmtId="4" fontId="12" fillId="6" borderId="4" xfId="0" applyNumberFormat="1" applyFont="1" applyFill="1" applyBorder="1"/>
    <xf numFmtId="4" fontId="12" fillId="6" borderId="9" xfId="0" applyNumberFormat="1" applyFont="1" applyFill="1" applyBorder="1"/>
    <xf numFmtId="4" fontId="1" fillId="6" borderId="2" xfId="0" applyNumberFormat="1" applyFont="1" applyFill="1" applyBorder="1"/>
    <xf numFmtId="4" fontId="10" fillId="6" borderId="2" xfId="0" applyNumberFormat="1" applyFont="1" applyFill="1" applyBorder="1"/>
    <xf numFmtId="4" fontId="10" fillId="6" borderId="7" xfId="0" applyNumberFormat="1" applyFont="1" applyFill="1" applyBorder="1"/>
    <xf numFmtId="4" fontId="8" fillId="6" borderId="11" xfId="0" applyNumberFormat="1" applyFont="1" applyFill="1" applyBorder="1"/>
    <xf numFmtId="4" fontId="11" fillId="6" borderId="11" xfId="0" applyNumberFormat="1" applyFont="1" applyFill="1" applyBorder="1"/>
    <xf numFmtId="4" fontId="11" fillId="6" borderId="3" xfId="0" applyNumberFormat="1" applyFont="1" applyFill="1" applyBorder="1"/>
    <xf numFmtId="4" fontId="11" fillId="6" borderId="8" xfId="0" applyNumberFormat="1" applyFont="1" applyFill="1" applyBorder="1"/>
    <xf numFmtId="4" fontId="5" fillId="6" borderId="3" xfId="0" applyNumberFormat="1" applyFont="1" applyFill="1" applyBorder="1"/>
    <xf numFmtId="4" fontId="8" fillId="6" borderId="3" xfId="0" applyNumberFormat="1" applyFont="1" applyFill="1" applyBorder="1"/>
    <xf numFmtId="4" fontId="8" fillId="6" borderId="8" xfId="0" applyNumberFormat="1" applyFont="1" applyFill="1" applyBorder="1"/>
    <xf numFmtId="4" fontId="7" fillId="6" borderId="3" xfId="0" applyNumberFormat="1" applyFont="1" applyFill="1" applyBorder="1"/>
    <xf numFmtId="4" fontId="11" fillId="6" borderId="12" xfId="0" applyNumberFormat="1" applyFont="1" applyFill="1" applyBorder="1"/>
    <xf numFmtId="4" fontId="11" fillId="6" borderId="4" xfId="0" applyNumberFormat="1" applyFont="1" applyFill="1" applyBorder="1"/>
    <xf numFmtId="4" fontId="11" fillId="6" borderId="9" xfId="0" applyNumberFormat="1" applyFont="1" applyFill="1" applyBorder="1"/>
    <xf numFmtId="4" fontId="2" fillId="6" borderId="4" xfId="0" applyNumberFormat="1" applyFont="1" applyFill="1" applyBorder="1"/>
    <xf numFmtId="4" fontId="10" fillId="6" borderId="5" xfId="0" applyNumberFormat="1" applyFont="1" applyFill="1" applyBorder="1"/>
    <xf numFmtId="4" fontId="10" fillId="6" borderId="1" xfId="0" applyNumberFormat="1" applyFont="1" applyFill="1" applyBorder="1"/>
    <xf numFmtId="4" fontId="10" fillId="6" borderId="6" xfId="0" applyNumberFormat="1" applyFont="1" applyFill="1" applyBorder="1"/>
    <xf numFmtId="4" fontId="1" fillId="6" borderId="1" xfId="0" applyNumberFormat="1" applyFont="1" applyFill="1" applyBorder="1"/>
    <xf numFmtId="4" fontId="10" fillId="7" borderId="5" xfId="0" applyNumberFormat="1" applyFont="1" applyFill="1" applyBorder="1"/>
    <xf numFmtId="4" fontId="10" fillId="7" borderId="1" xfId="0" applyNumberFormat="1" applyFont="1" applyFill="1" applyBorder="1"/>
    <xf numFmtId="4" fontId="10" fillId="7" borderId="6" xfId="0" applyNumberFormat="1" applyFont="1" applyFill="1" applyBorder="1"/>
    <xf numFmtId="4" fontId="0" fillId="6" borderId="1" xfId="0" applyNumberFormat="1" applyFill="1" applyBorder="1"/>
    <xf numFmtId="4" fontId="1" fillId="6" borderId="3" xfId="0" applyNumberFormat="1" applyFont="1" applyFill="1" applyBorder="1"/>
    <xf numFmtId="4" fontId="7" fillId="6" borderId="4" xfId="0" applyNumberFormat="1" applyFont="1" applyFill="1" applyBorder="1"/>
    <xf numFmtId="4" fontId="14" fillId="6" borderId="1" xfId="0" applyNumberFormat="1" applyFont="1" applyFill="1" applyBorder="1"/>
    <xf numFmtId="4" fontId="12" fillId="6" borderId="14" xfId="0" applyNumberFormat="1" applyFont="1" applyFill="1" applyBorder="1"/>
    <xf numFmtId="4" fontId="12" fillId="6" borderId="17" xfId="0" applyNumberFormat="1" applyFont="1" applyFill="1" applyBorder="1"/>
    <xf numFmtId="4" fontId="12" fillId="6" borderId="19" xfId="0" applyNumberFormat="1" applyFont="1" applyFill="1" applyBorder="1"/>
    <xf numFmtId="4" fontId="2" fillId="6" borderId="20" xfId="0" applyNumberFormat="1" applyFont="1" applyFill="1" applyBorder="1"/>
    <xf numFmtId="4" fontId="12" fillId="6" borderId="16" xfId="0" applyNumberFormat="1" applyFont="1" applyFill="1" applyBorder="1"/>
    <xf numFmtId="4" fontId="9" fillId="6" borderId="5" xfId="0" applyNumberFormat="1" applyFont="1" applyFill="1" applyBorder="1"/>
    <xf numFmtId="4" fontId="9" fillId="6" borderId="1" xfId="0" applyNumberFormat="1" applyFont="1" applyFill="1" applyBorder="1"/>
    <xf numFmtId="4" fontId="9" fillId="6" borderId="6" xfId="0" applyNumberFormat="1" applyFont="1" applyFill="1" applyBorder="1"/>
    <xf numFmtId="4" fontId="16" fillId="6" borderId="8" xfId="0" applyNumberFormat="1" applyFont="1" applyFill="1" applyBorder="1"/>
    <xf numFmtId="4" fontId="16" fillId="6" borderId="11" xfId="0" applyNumberFormat="1" applyFont="1" applyFill="1" applyBorder="1"/>
    <xf numFmtId="0" fontId="1" fillId="0" borderId="0" xfId="0" applyFont="1"/>
    <xf numFmtId="14" fontId="0" fillId="8" borderId="13" xfId="0" applyNumberFormat="1" applyFill="1" applyBorder="1" applyAlignment="1">
      <alignment horizontal="center"/>
    </xf>
    <xf numFmtId="14" fontId="0" fillId="0" borderId="13" xfId="0" applyNumberFormat="1" applyFill="1" applyBorder="1" applyAlignment="1"/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30"/>
  <sheetViews>
    <sheetView tabSelected="1" topLeftCell="A4" zoomScaleNormal="100" workbookViewId="0">
      <selection activeCell="F4" sqref="F4"/>
    </sheetView>
  </sheetViews>
  <sheetFormatPr defaultRowHeight="15" x14ac:dyDescent="0.25"/>
  <cols>
    <col min="1" max="1" width="33.85546875" customWidth="1"/>
    <col min="2" max="2" width="6.5703125" customWidth="1"/>
    <col min="3" max="3" width="5.140625" customWidth="1"/>
    <col min="4" max="4" width="18" bestFit="1" customWidth="1"/>
    <col min="5" max="9" width="16.7109375" customWidth="1"/>
    <col min="10" max="10" width="18" bestFit="1" customWidth="1"/>
    <col min="11" max="11" width="11.42578125" customWidth="1"/>
  </cols>
  <sheetData>
    <row r="2" spans="1:11" ht="15" customHeight="1" x14ac:dyDescent="0.25">
      <c r="A2" s="116" t="s">
        <v>53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ht="15" customHeight="1" x14ac:dyDescent="0.2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1" x14ac:dyDescent="0.25">
      <c r="E4" s="63"/>
      <c r="F4" s="115"/>
      <c r="G4" s="115"/>
      <c r="H4" s="115"/>
      <c r="I4" s="114">
        <v>45971</v>
      </c>
    </row>
    <row r="5" spans="1:11" x14ac:dyDescent="0.25">
      <c r="A5" s="2" t="s">
        <v>0</v>
      </c>
      <c r="B5" s="2" t="s">
        <v>17</v>
      </c>
      <c r="C5" s="2" t="s">
        <v>18</v>
      </c>
      <c r="D5" s="62" t="s">
        <v>153</v>
      </c>
      <c r="E5" s="39" t="s">
        <v>156</v>
      </c>
      <c r="F5" s="64" t="s">
        <v>123</v>
      </c>
      <c r="G5" s="64" t="s">
        <v>124</v>
      </c>
      <c r="H5" s="64" t="s">
        <v>125</v>
      </c>
      <c r="I5" s="65" t="s">
        <v>155</v>
      </c>
      <c r="J5" s="38" t="s">
        <v>154</v>
      </c>
      <c r="K5" s="2" t="s">
        <v>142</v>
      </c>
    </row>
    <row r="6" spans="1:11" x14ac:dyDescent="0.25">
      <c r="A6" s="10" t="s">
        <v>1</v>
      </c>
      <c r="B6" s="10">
        <v>501</v>
      </c>
      <c r="C6" s="10"/>
      <c r="D6" s="11">
        <v>3925564</v>
      </c>
      <c r="E6" s="11">
        <v>1956919.8599999996</v>
      </c>
      <c r="F6" s="66">
        <f>SUM(F7:F26)</f>
        <v>0</v>
      </c>
      <c r="G6" s="66">
        <f t="shared" ref="G6" si="0">SUM(G7:G26)</f>
        <v>0</v>
      </c>
      <c r="H6" s="66">
        <f>SUM(H7:H26)</f>
        <v>3918175</v>
      </c>
      <c r="I6" s="67">
        <f>+F6+G6+H6</f>
        <v>3918175</v>
      </c>
      <c r="J6" s="11"/>
      <c r="K6" s="50">
        <f>100*J6/I6</f>
        <v>0</v>
      </c>
    </row>
    <row r="7" spans="1:11" x14ac:dyDescent="0.25">
      <c r="A7" s="12" t="s">
        <v>32</v>
      </c>
      <c r="B7" s="12">
        <v>501</v>
      </c>
      <c r="C7" s="21" t="s">
        <v>20</v>
      </c>
      <c r="D7" s="13">
        <v>167000</v>
      </c>
      <c r="E7" s="13">
        <v>66013.440000000002</v>
      </c>
      <c r="F7" s="68"/>
      <c r="G7" s="69"/>
      <c r="H7" s="70">
        <v>167000</v>
      </c>
      <c r="I7" s="71">
        <f t="shared" ref="I7:I81" si="1">+F7+G7+H7</f>
        <v>167000</v>
      </c>
      <c r="J7" s="13"/>
      <c r="K7" s="51"/>
    </row>
    <row r="8" spans="1:11" x14ac:dyDescent="0.25">
      <c r="A8" s="12" t="s">
        <v>133</v>
      </c>
      <c r="B8" s="12">
        <v>501</v>
      </c>
      <c r="C8" s="21" t="s">
        <v>28</v>
      </c>
      <c r="D8" s="13"/>
      <c r="E8" s="13">
        <v>12535.6</v>
      </c>
      <c r="F8" s="68"/>
      <c r="G8" s="69"/>
      <c r="H8" s="70"/>
      <c r="I8" s="71"/>
      <c r="J8" s="13"/>
      <c r="K8" s="51"/>
    </row>
    <row r="9" spans="1:11" x14ac:dyDescent="0.25">
      <c r="A9" s="12" t="s">
        <v>109</v>
      </c>
      <c r="B9" s="12">
        <v>501</v>
      </c>
      <c r="C9" s="21" t="s">
        <v>21</v>
      </c>
      <c r="D9" s="13">
        <v>320000</v>
      </c>
      <c r="E9" s="13"/>
      <c r="F9" s="68"/>
      <c r="G9" s="69"/>
      <c r="H9" s="70">
        <v>320000</v>
      </c>
      <c r="I9" s="71">
        <f t="shared" si="1"/>
        <v>320000</v>
      </c>
      <c r="J9" s="13"/>
      <c r="K9" s="51"/>
    </row>
    <row r="10" spans="1:11" x14ac:dyDescent="0.25">
      <c r="A10" s="12" t="s">
        <v>54</v>
      </c>
      <c r="B10" s="12">
        <v>501</v>
      </c>
      <c r="C10" s="21" t="s">
        <v>22</v>
      </c>
      <c r="D10" s="13">
        <v>0</v>
      </c>
      <c r="E10" s="13">
        <v>18566.349999999999</v>
      </c>
      <c r="F10" s="68"/>
      <c r="G10" s="69"/>
      <c r="H10" s="70"/>
      <c r="I10" s="71">
        <f t="shared" si="1"/>
        <v>0</v>
      </c>
      <c r="J10" s="13"/>
      <c r="K10" s="51"/>
    </row>
    <row r="11" spans="1:11" x14ac:dyDescent="0.25">
      <c r="A11" s="12" t="s">
        <v>55</v>
      </c>
      <c r="B11" s="12">
        <v>501</v>
      </c>
      <c r="C11" s="21" t="s">
        <v>30</v>
      </c>
      <c r="D11" s="13">
        <v>0</v>
      </c>
      <c r="E11" s="13">
        <v>233225.34</v>
      </c>
      <c r="F11" s="68"/>
      <c r="G11" s="69"/>
      <c r="H11" s="70"/>
      <c r="I11" s="71">
        <f t="shared" si="1"/>
        <v>0</v>
      </c>
      <c r="J11" s="13"/>
      <c r="K11" s="51"/>
    </row>
    <row r="12" spans="1:11" x14ac:dyDescent="0.25">
      <c r="A12" s="12" t="s">
        <v>33</v>
      </c>
      <c r="B12" s="12">
        <v>501</v>
      </c>
      <c r="C12" s="21" t="s">
        <v>23</v>
      </c>
      <c r="D12" s="13">
        <v>45000</v>
      </c>
      <c r="E12" s="13">
        <v>32672.62</v>
      </c>
      <c r="F12" s="68"/>
      <c r="G12" s="69"/>
      <c r="H12" s="70">
        <v>45000</v>
      </c>
      <c r="I12" s="71">
        <f t="shared" si="1"/>
        <v>45000</v>
      </c>
      <c r="J12" s="13"/>
      <c r="K12" s="51"/>
    </row>
    <row r="13" spans="1:11" x14ac:dyDescent="0.25">
      <c r="A13" s="12" t="s">
        <v>56</v>
      </c>
      <c r="B13" s="12">
        <v>501</v>
      </c>
      <c r="C13" s="21" t="s">
        <v>24</v>
      </c>
      <c r="D13" s="13">
        <v>270000</v>
      </c>
      <c r="E13" s="13">
        <v>188156</v>
      </c>
      <c r="F13" s="68"/>
      <c r="G13" s="69"/>
      <c r="H13" s="70">
        <v>270000</v>
      </c>
      <c r="I13" s="71">
        <f t="shared" si="1"/>
        <v>270000</v>
      </c>
      <c r="J13" s="13"/>
      <c r="K13" s="51"/>
    </row>
    <row r="14" spans="1:11" x14ac:dyDescent="0.25">
      <c r="A14" s="12" t="s">
        <v>131</v>
      </c>
      <c r="B14" s="12">
        <v>501</v>
      </c>
      <c r="C14" s="21" t="s">
        <v>132</v>
      </c>
      <c r="D14" s="13">
        <v>9825</v>
      </c>
      <c r="E14" s="13"/>
      <c r="F14" s="72">
        <v>0</v>
      </c>
      <c r="G14" s="69"/>
      <c r="H14" s="73">
        <v>9825</v>
      </c>
      <c r="I14" s="71">
        <f t="shared" si="1"/>
        <v>9825</v>
      </c>
      <c r="J14" s="13"/>
      <c r="K14" s="51"/>
    </row>
    <row r="15" spans="1:11" x14ac:dyDescent="0.25">
      <c r="A15" s="12" t="s">
        <v>151</v>
      </c>
      <c r="B15" s="12">
        <v>501</v>
      </c>
      <c r="C15" s="21" t="s">
        <v>152</v>
      </c>
      <c r="D15" s="13"/>
      <c r="E15" s="13">
        <v>87545</v>
      </c>
      <c r="F15" s="68"/>
      <c r="G15" s="69"/>
      <c r="H15" s="70"/>
      <c r="I15" s="71"/>
      <c r="J15" s="13"/>
      <c r="K15" s="51"/>
    </row>
    <row r="16" spans="1:11" x14ac:dyDescent="0.25">
      <c r="A16" s="12" t="s">
        <v>126</v>
      </c>
      <c r="B16" s="12">
        <v>501</v>
      </c>
      <c r="C16" s="21" t="s">
        <v>127</v>
      </c>
      <c r="D16" s="13">
        <v>0</v>
      </c>
      <c r="E16" s="13"/>
      <c r="F16" s="68"/>
      <c r="G16" s="69"/>
      <c r="H16" s="70"/>
      <c r="I16" s="71">
        <f t="shared" si="1"/>
        <v>0</v>
      </c>
      <c r="J16" s="13"/>
      <c r="K16" s="51"/>
    </row>
    <row r="17" spans="1:11" x14ac:dyDescent="0.25">
      <c r="A17" s="12" t="s">
        <v>57</v>
      </c>
      <c r="B17" s="12">
        <v>501</v>
      </c>
      <c r="C17" s="21" t="s">
        <v>58</v>
      </c>
      <c r="D17" s="13">
        <v>7389</v>
      </c>
      <c r="E17" s="13">
        <v>7389</v>
      </c>
      <c r="F17" s="68"/>
      <c r="G17" s="69"/>
      <c r="H17" s="70">
        <v>0</v>
      </c>
      <c r="I17" s="71">
        <f t="shared" si="1"/>
        <v>0</v>
      </c>
      <c r="J17" s="13"/>
      <c r="K17" s="51"/>
    </row>
    <row r="18" spans="1:11" x14ac:dyDescent="0.25">
      <c r="A18" s="12" t="s">
        <v>59</v>
      </c>
      <c r="B18" s="12">
        <v>501</v>
      </c>
      <c r="C18" s="21" t="s">
        <v>25</v>
      </c>
      <c r="D18" s="13">
        <v>81800</v>
      </c>
      <c r="E18" s="13">
        <v>3989</v>
      </c>
      <c r="F18" s="68"/>
      <c r="G18" s="69"/>
      <c r="H18" s="70">
        <v>81800</v>
      </c>
      <c r="I18" s="71">
        <f t="shared" si="1"/>
        <v>81800</v>
      </c>
      <c r="J18" s="13"/>
      <c r="K18" s="51"/>
    </row>
    <row r="19" spans="1:11" x14ac:dyDescent="0.25">
      <c r="A19" s="12" t="s">
        <v>60</v>
      </c>
      <c r="B19" s="12">
        <v>501</v>
      </c>
      <c r="C19" s="21" t="s">
        <v>110</v>
      </c>
      <c r="D19" s="13">
        <v>117000</v>
      </c>
      <c r="E19" s="13">
        <v>7162.67</v>
      </c>
      <c r="F19" s="68"/>
      <c r="G19" s="69"/>
      <c r="H19" s="70">
        <v>117000</v>
      </c>
      <c r="I19" s="71">
        <f t="shared" si="1"/>
        <v>117000</v>
      </c>
      <c r="J19" s="13"/>
      <c r="K19" s="51"/>
    </row>
    <row r="20" spans="1:11" x14ac:dyDescent="0.25">
      <c r="A20" s="12" t="s">
        <v>35</v>
      </c>
      <c r="B20" s="12">
        <v>501</v>
      </c>
      <c r="C20" s="21" t="s">
        <v>26</v>
      </c>
      <c r="D20" s="13">
        <v>2450000</v>
      </c>
      <c r="E20" s="13">
        <v>1142418.6299999999</v>
      </c>
      <c r="F20" s="68"/>
      <c r="G20" s="69"/>
      <c r="H20" s="70">
        <v>2450000</v>
      </c>
      <c r="I20" s="71">
        <f t="shared" si="1"/>
        <v>2450000</v>
      </c>
      <c r="J20" s="13"/>
      <c r="K20" s="51"/>
    </row>
    <row r="21" spans="1:11" x14ac:dyDescent="0.25">
      <c r="A21" s="12" t="s">
        <v>36</v>
      </c>
      <c r="B21" s="12">
        <v>501</v>
      </c>
      <c r="C21" s="21" t="s">
        <v>27</v>
      </c>
      <c r="D21" s="13">
        <v>120000</v>
      </c>
      <c r="E21" s="13">
        <v>21323.9</v>
      </c>
      <c r="F21" s="68">
        <v>0</v>
      </c>
      <c r="G21" s="69"/>
      <c r="H21" s="70">
        <v>120000</v>
      </c>
      <c r="I21" s="71">
        <f t="shared" si="1"/>
        <v>120000</v>
      </c>
      <c r="J21" s="13"/>
      <c r="K21" s="51"/>
    </row>
    <row r="22" spans="1:11" x14ac:dyDescent="0.25">
      <c r="A22" s="12" t="s">
        <v>111</v>
      </c>
      <c r="B22" s="12">
        <v>501</v>
      </c>
      <c r="C22" s="21" t="s">
        <v>112</v>
      </c>
      <c r="D22" s="13">
        <v>0</v>
      </c>
      <c r="E22" s="13"/>
      <c r="F22" s="68">
        <v>0</v>
      </c>
      <c r="G22" s="69"/>
      <c r="H22" s="70"/>
      <c r="I22" s="71">
        <f t="shared" si="1"/>
        <v>0</v>
      </c>
      <c r="J22" s="13"/>
      <c r="K22" s="51"/>
    </row>
    <row r="23" spans="1:11" x14ac:dyDescent="0.25">
      <c r="A23" s="12" t="s">
        <v>134</v>
      </c>
      <c r="B23" s="12">
        <v>501</v>
      </c>
      <c r="C23" s="21" t="s">
        <v>135</v>
      </c>
      <c r="D23" s="13"/>
      <c r="E23" s="13"/>
      <c r="F23" s="68"/>
      <c r="G23" s="69"/>
      <c r="H23" s="70"/>
      <c r="I23" s="71"/>
      <c r="J23" s="13"/>
      <c r="K23" s="51"/>
    </row>
    <row r="24" spans="1:11" x14ac:dyDescent="0.25">
      <c r="A24" s="12" t="s">
        <v>113</v>
      </c>
      <c r="B24" s="12">
        <v>501</v>
      </c>
      <c r="C24" s="21" t="s">
        <v>114</v>
      </c>
      <c r="D24" s="13">
        <v>0</v>
      </c>
      <c r="E24" s="13">
        <v>4886.1400000000003</v>
      </c>
      <c r="F24" s="68"/>
      <c r="G24" s="69"/>
      <c r="H24" s="70"/>
      <c r="I24" s="71">
        <f t="shared" si="1"/>
        <v>0</v>
      </c>
      <c r="J24" s="13"/>
      <c r="K24" s="51"/>
    </row>
    <row r="25" spans="1:11" x14ac:dyDescent="0.25">
      <c r="A25" s="12" t="s">
        <v>136</v>
      </c>
      <c r="B25" s="12">
        <v>501</v>
      </c>
      <c r="C25" s="21" t="s">
        <v>137</v>
      </c>
      <c r="D25" s="13"/>
      <c r="E25" s="13"/>
      <c r="F25" s="68"/>
      <c r="G25" s="69"/>
      <c r="H25" s="70"/>
      <c r="I25" s="71"/>
      <c r="J25" s="13"/>
      <c r="K25" s="51"/>
    </row>
    <row r="26" spans="1:11" x14ac:dyDescent="0.25">
      <c r="A26" s="12" t="s">
        <v>62</v>
      </c>
      <c r="B26" s="12">
        <v>501</v>
      </c>
      <c r="C26" s="21" t="s">
        <v>37</v>
      </c>
      <c r="D26" s="13">
        <v>337550</v>
      </c>
      <c r="E26" s="13">
        <v>87636.17</v>
      </c>
      <c r="F26" s="68"/>
      <c r="G26" s="69"/>
      <c r="H26" s="70">
        <v>337550</v>
      </c>
      <c r="I26" s="71">
        <f t="shared" si="1"/>
        <v>337550</v>
      </c>
      <c r="J26" s="13"/>
      <c r="K26" s="51"/>
    </row>
    <row r="27" spans="1:11" x14ac:dyDescent="0.25">
      <c r="A27" s="12" t="s">
        <v>143</v>
      </c>
      <c r="B27" s="12">
        <v>501</v>
      </c>
      <c r="C27" s="21" t="s">
        <v>144</v>
      </c>
      <c r="D27" s="13"/>
      <c r="E27" s="13">
        <v>43400</v>
      </c>
      <c r="F27" s="74"/>
      <c r="G27" s="75"/>
      <c r="H27" s="76"/>
      <c r="I27" s="71"/>
      <c r="J27" s="13"/>
      <c r="K27" s="51"/>
    </row>
    <row r="28" spans="1:11" x14ac:dyDescent="0.25">
      <c r="A28" s="10" t="s">
        <v>2</v>
      </c>
      <c r="B28" s="10">
        <v>502</v>
      </c>
      <c r="C28" s="24"/>
      <c r="D28" s="11">
        <v>1373500</v>
      </c>
      <c r="E28" s="11">
        <v>362258.69</v>
      </c>
      <c r="F28" s="66">
        <f>SUM(F30:F34)</f>
        <v>0</v>
      </c>
      <c r="G28" s="66">
        <f>SUM(G30:G34)</f>
        <v>0</v>
      </c>
      <c r="H28" s="66">
        <f>SUM(H30:H34)</f>
        <v>1373500</v>
      </c>
      <c r="I28" s="77">
        <f>+F28+G28+H28</f>
        <v>1373500</v>
      </c>
      <c r="J28" s="11"/>
      <c r="K28" s="50">
        <f>100*J28/I28</f>
        <v>0</v>
      </c>
    </row>
    <row r="29" spans="1:11" x14ac:dyDescent="0.25">
      <c r="A29" s="12" t="s">
        <v>138</v>
      </c>
      <c r="B29" s="12">
        <v>502</v>
      </c>
      <c r="C29" s="21" t="s">
        <v>20</v>
      </c>
      <c r="D29" s="13"/>
      <c r="E29" s="13"/>
      <c r="F29" s="68"/>
      <c r="G29" s="69"/>
      <c r="H29" s="70"/>
      <c r="I29" s="71"/>
      <c r="J29" s="13"/>
      <c r="K29" s="51"/>
    </row>
    <row r="30" spans="1:11" x14ac:dyDescent="0.25">
      <c r="A30" s="12" t="s">
        <v>63</v>
      </c>
      <c r="B30" s="12">
        <v>502</v>
      </c>
      <c r="C30" s="21" t="s">
        <v>21</v>
      </c>
      <c r="D30" s="13">
        <v>420000</v>
      </c>
      <c r="E30" s="13">
        <v>119912</v>
      </c>
      <c r="F30" s="68"/>
      <c r="G30" s="69"/>
      <c r="H30" s="70">
        <v>420000</v>
      </c>
      <c r="I30" s="71">
        <f t="shared" si="1"/>
        <v>420000</v>
      </c>
      <c r="J30" s="13"/>
      <c r="K30" s="51"/>
    </row>
    <row r="31" spans="1:11" x14ac:dyDescent="0.25">
      <c r="A31" s="12" t="s">
        <v>128</v>
      </c>
      <c r="B31" s="12">
        <v>502</v>
      </c>
      <c r="C31" s="21" t="s">
        <v>99</v>
      </c>
      <c r="D31" s="13">
        <v>385000</v>
      </c>
      <c r="E31" s="13">
        <v>54077</v>
      </c>
      <c r="F31" s="68"/>
      <c r="G31" s="69"/>
      <c r="H31" s="70">
        <v>385000</v>
      </c>
      <c r="I31" s="71">
        <f t="shared" si="1"/>
        <v>385000</v>
      </c>
      <c r="J31" s="13"/>
      <c r="K31" s="51"/>
    </row>
    <row r="32" spans="1:11" x14ac:dyDescent="0.25">
      <c r="A32" s="12" t="s">
        <v>139</v>
      </c>
      <c r="B32" s="12">
        <v>502</v>
      </c>
      <c r="C32" s="21" t="s">
        <v>22</v>
      </c>
      <c r="D32" s="13"/>
      <c r="E32" s="13"/>
      <c r="F32" s="68"/>
      <c r="G32" s="69"/>
      <c r="H32" s="70"/>
      <c r="I32" s="71"/>
      <c r="J32" s="13"/>
      <c r="K32" s="51"/>
    </row>
    <row r="33" spans="1:11" x14ac:dyDescent="0.25">
      <c r="A33" s="12" t="s">
        <v>115</v>
      </c>
      <c r="B33" s="12">
        <v>502</v>
      </c>
      <c r="C33" s="21" t="s">
        <v>23</v>
      </c>
      <c r="D33" s="13">
        <v>165000</v>
      </c>
      <c r="E33" s="13">
        <v>186869.69</v>
      </c>
      <c r="F33" s="68"/>
      <c r="G33" s="69"/>
      <c r="H33" s="70">
        <v>165000</v>
      </c>
      <c r="I33" s="71">
        <f t="shared" si="1"/>
        <v>165000</v>
      </c>
      <c r="J33" s="13"/>
      <c r="K33" s="51"/>
    </row>
    <row r="34" spans="1:11" x14ac:dyDescent="0.25">
      <c r="A34" s="12" t="s">
        <v>64</v>
      </c>
      <c r="B34" s="12">
        <v>502</v>
      </c>
      <c r="C34" s="21" t="s">
        <v>24</v>
      </c>
      <c r="D34" s="13">
        <v>403500</v>
      </c>
      <c r="E34" s="13">
        <v>1400</v>
      </c>
      <c r="F34" s="74"/>
      <c r="G34" s="75"/>
      <c r="H34" s="76">
        <v>403500</v>
      </c>
      <c r="I34" s="71">
        <f t="shared" si="1"/>
        <v>403500</v>
      </c>
      <c r="J34" s="13"/>
      <c r="K34" s="51"/>
    </row>
    <row r="35" spans="1:11" x14ac:dyDescent="0.25">
      <c r="A35" s="10" t="s">
        <v>12</v>
      </c>
      <c r="B35" s="10">
        <v>51</v>
      </c>
      <c r="C35" s="24"/>
      <c r="D35" s="11">
        <v>1768167.41</v>
      </c>
      <c r="E35" s="11">
        <v>641246.13</v>
      </c>
      <c r="F35" s="66">
        <f t="shared" ref="F35:H35" si="2">+F36+F42+F41</f>
        <v>0</v>
      </c>
      <c r="G35" s="78">
        <f t="shared" si="2"/>
        <v>0</v>
      </c>
      <c r="H35" s="79">
        <f t="shared" si="2"/>
        <v>1585800</v>
      </c>
      <c r="I35" s="67">
        <f t="shared" si="1"/>
        <v>1585800</v>
      </c>
      <c r="J35" s="11"/>
      <c r="K35" s="50">
        <f>100*J35/I35</f>
        <v>0</v>
      </c>
    </row>
    <row r="36" spans="1:11" x14ac:dyDescent="0.25">
      <c r="A36" s="12" t="s">
        <v>3</v>
      </c>
      <c r="B36" s="12">
        <v>511</v>
      </c>
      <c r="C36" s="21"/>
      <c r="D36" s="37">
        <v>442000</v>
      </c>
      <c r="E36" s="13">
        <v>61125</v>
      </c>
      <c r="F36" s="80">
        <f>SUM(F37:F39)</f>
        <v>0</v>
      </c>
      <c r="G36" s="80">
        <f t="shared" ref="G36:H36" si="3">SUM(G37:G39)</f>
        <v>0</v>
      </c>
      <c r="H36" s="80">
        <f t="shared" si="3"/>
        <v>442000</v>
      </c>
      <c r="I36" s="71">
        <f t="shared" si="1"/>
        <v>442000</v>
      </c>
      <c r="J36" s="37"/>
      <c r="K36" s="51">
        <f>100*J36/I36</f>
        <v>0</v>
      </c>
    </row>
    <row r="37" spans="1:11" x14ac:dyDescent="0.25">
      <c r="A37" s="29" t="s">
        <v>38</v>
      </c>
      <c r="B37" s="29">
        <v>511</v>
      </c>
      <c r="C37" s="30" t="s">
        <v>20</v>
      </c>
      <c r="D37" s="31">
        <v>272000</v>
      </c>
      <c r="E37" s="31"/>
      <c r="F37" s="81"/>
      <c r="G37" s="82"/>
      <c r="H37" s="83">
        <v>272000</v>
      </c>
      <c r="I37" s="84">
        <f t="shared" si="1"/>
        <v>272000</v>
      </c>
      <c r="J37" s="31"/>
      <c r="K37" s="52"/>
    </row>
    <row r="38" spans="1:11" x14ac:dyDescent="0.25">
      <c r="A38" s="29" t="s">
        <v>116</v>
      </c>
      <c r="B38" s="29">
        <v>511</v>
      </c>
      <c r="C38" s="30" t="s">
        <v>21</v>
      </c>
      <c r="D38" s="31">
        <v>170000</v>
      </c>
      <c r="E38" s="31">
        <v>58294</v>
      </c>
      <c r="F38" s="81"/>
      <c r="G38" s="82"/>
      <c r="H38" s="83">
        <v>170000</v>
      </c>
      <c r="I38" s="84">
        <f t="shared" si="1"/>
        <v>170000</v>
      </c>
      <c r="J38" s="31"/>
      <c r="K38" s="52"/>
    </row>
    <row r="39" spans="1:11" x14ac:dyDescent="0.25">
      <c r="A39" s="29" t="s">
        <v>65</v>
      </c>
      <c r="B39" s="29">
        <v>511</v>
      </c>
      <c r="C39" s="30" t="s">
        <v>22</v>
      </c>
      <c r="D39" s="31">
        <v>0</v>
      </c>
      <c r="E39" s="31">
        <v>2831</v>
      </c>
      <c r="F39" s="81"/>
      <c r="G39" s="82"/>
      <c r="H39" s="83"/>
      <c r="I39" s="84">
        <f t="shared" si="1"/>
        <v>0</v>
      </c>
      <c r="J39" s="31"/>
      <c r="K39" s="52"/>
    </row>
    <row r="40" spans="1:11" x14ac:dyDescent="0.25">
      <c r="A40" s="29" t="s">
        <v>108</v>
      </c>
      <c r="B40" s="29">
        <v>511</v>
      </c>
      <c r="C40" s="30" t="s">
        <v>23</v>
      </c>
      <c r="D40" s="31">
        <v>0</v>
      </c>
      <c r="E40" s="31"/>
      <c r="F40" s="81"/>
      <c r="G40" s="82"/>
      <c r="H40" s="83"/>
      <c r="I40" s="84">
        <f t="shared" si="1"/>
        <v>0</v>
      </c>
      <c r="J40" s="31"/>
      <c r="K40" s="52"/>
    </row>
    <row r="41" spans="1:11" x14ac:dyDescent="0.25">
      <c r="A41" s="12" t="s">
        <v>11</v>
      </c>
      <c r="B41" s="12">
        <v>513</v>
      </c>
      <c r="C41" s="21" t="s">
        <v>20</v>
      </c>
      <c r="D41" s="13">
        <v>4500</v>
      </c>
      <c r="E41" s="13">
        <v>2871</v>
      </c>
      <c r="F41" s="80"/>
      <c r="G41" s="85"/>
      <c r="H41" s="86">
        <v>3500</v>
      </c>
      <c r="I41" s="87">
        <f t="shared" si="1"/>
        <v>3500</v>
      </c>
      <c r="J41" s="13"/>
      <c r="K41" s="51">
        <f>100*J41/I41</f>
        <v>0</v>
      </c>
    </row>
    <row r="42" spans="1:11" x14ac:dyDescent="0.25">
      <c r="A42" s="12" t="s">
        <v>4</v>
      </c>
      <c r="B42" s="12">
        <v>518</v>
      </c>
      <c r="C42" s="21"/>
      <c r="D42" s="13">
        <v>1321667.4099999999</v>
      </c>
      <c r="E42" s="13">
        <v>577250.13</v>
      </c>
      <c r="F42" s="80">
        <f>SUM(F43:F61)</f>
        <v>0</v>
      </c>
      <c r="G42" s="80">
        <f t="shared" ref="G42:H42" si="4">SUM(G43:G61)</f>
        <v>0</v>
      </c>
      <c r="H42" s="80">
        <f t="shared" si="4"/>
        <v>1140300</v>
      </c>
      <c r="I42" s="87">
        <f t="shared" si="1"/>
        <v>1140300</v>
      </c>
      <c r="J42" s="13"/>
      <c r="K42" s="51">
        <f>100*J42/I42</f>
        <v>0</v>
      </c>
    </row>
    <row r="43" spans="1:11" x14ac:dyDescent="0.25">
      <c r="A43" s="29" t="s">
        <v>39</v>
      </c>
      <c r="B43" s="29">
        <v>518</v>
      </c>
      <c r="C43" s="30" t="s">
        <v>20</v>
      </c>
      <c r="D43" s="31">
        <v>130000</v>
      </c>
      <c r="E43" s="31">
        <v>117779.71</v>
      </c>
      <c r="F43" s="81"/>
      <c r="G43" s="82"/>
      <c r="H43" s="83">
        <v>130000</v>
      </c>
      <c r="I43" s="84">
        <f t="shared" si="1"/>
        <v>130000</v>
      </c>
      <c r="J43" s="31"/>
      <c r="K43" s="52"/>
    </row>
    <row r="44" spans="1:11" x14ac:dyDescent="0.25">
      <c r="A44" s="29" t="s">
        <v>66</v>
      </c>
      <c r="B44" s="29">
        <v>518</v>
      </c>
      <c r="C44" s="30" t="s">
        <v>21</v>
      </c>
      <c r="D44" s="31">
        <v>100000</v>
      </c>
      <c r="E44" s="31">
        <v>66325.38</v>
      </c>
      <c r="F44" s="81"/>
      <c r="G44" s="82"/>
      <c r="H44" s="83">
        <v>100000</v>
      </c>
      <c r="I44" s="84">
        <f t="shared" si="1"/>
        <v>100000</v>
      </c>
      <c r="J44" s="31"/>
      <c r="K44" s="52"/>
    </row>
    <row r="45" spans="1:11" x14ac:dyDescent="0.25">
      <c r="A45" s="29" t="s">
        <v>145</v>
      </c>
      <c r="B45" s="29">
        <v>518</v>
      </c>
      <c r="C45" s="30" t="s">
        <v>22</v>
      </c>
      <c r="D45" s="31">
        <v>1300</v>
      </c>
      <c r="E45" s="31">
        <v>1300</v>
      </c>
      <c r="F45" s="112">
        <v>0</v>
      </c>
      <c r="G45" s="82"/>
      <c r="H45" s="111">
        <v>1300</v>
      </c>
      <c r="I45" s="84">
        <f t="shared" si="1"/>
        <v>1300</v>
      </c>
      <c r="J45" s="31"/>
      <c r="K45" s="52"/>
    </row>
    <row r="46" spans="1:11" x14ac:dyDescent="0.25">
      <c r="A46" s="29" t="s">
        <v>40</v>
      </c>
      <c r="B46" s="29">
        <v>518</v>
      </c>
      <c r="C46" s="30" t="s">
        <v>41</v>
      </c>
      <c r="D46" s="31">
        <v>5000</v>
      </c>
      <c r="E46" s="31">
        <v>20135.900000000001</v>
      </c>
      <c r="F46" s="81"/>
      <c r="G46" s="82"/>
      <c r="H46" s="83">
        <v>5000</v>
      </c>
      <c r="I46" s="84">
        <f t="shared" si="1"/>
        <v>5000</v>
      </c>
      <c r="J46" s="31"/>
      <c r="K46" s="52"/>
    </row>
    <row r="47" spans="1:11" x14ac:dyDescent="0.25">
      <c r="A47" s="29" t="s">
        <v>129</v>
      </c>
      <c r="B47" s="29">
        <v>518</v>
      </c>
      <c r="C47" s="30" t="s">
        <v>23</v>
      </c>
      <c r="D47" s="31">
        <v>1000</v>
      </c>
      <c r="E47" s="31">
        <v>500</v>
      </c>
      <c r="F47" s="81"/>
      <c r="G47" s="82"/>
      <c r="H47" s="83">
        <v>1000</v>
      </c>
      <c r="I47" s="84">
        <f t="shared" si="1"/>
        <v>1000</v>
      </c>
      <c r="J47" s="31"/>
      <c r="K47" s="52"/>
    </row>
    <row r="48" spans="1:11" x14ac:dyDescent="0.25">
      <c r="A48" s="29" t="s">
        <v>67</v>
      </c>
      <c r="B48" s="29">
        <v>518</v>
      </c>
      <c r="C48" s="30" t="s">
        <v>68</v>
      </c>
      <c r="D48" s="31">
        <v>8000</v>
      </c>
      <c r="E48" s="31">
        <v>1457</v>
      </c>
      <c r="F48" s="81"/>
      <c r="G48" s="82"/>
      <c r="H48" s="83">
        <v>8000</v>
      </c>
      <c r="I48" s="84">
        <f t="shared" si="1"/>
        <v>8000</v>
      </c>
      <c r="J48" s="31"/>
      <c r="K48" s="52"/>
    </row>
    <row r="49" spans="1:11" x14ac:dyDescent="0.25">
      <c r="A49" s="29" t="s">
        <v>69</v>
      </c>
      <c r="B49" s="29">
        <v>518</v>
      </c>
      <c r="C49" s="30" t="s">
        <v>24</v>
      </c>
      <c r="D49" s="31">
        <v>60000</v>
      </c>
      <c r="E49" s="31">
        <v>22013.34</v>
      </c>
      <c r="F49" s="81"/>
      <c r="G49" s="82"/>
      <c r="H49" s="83">
        <v>60000</v>
      </c>
      <c r="I49" s="84">
        <f t="shared" si="1"/>
        <v>60000</v>
      </c>
      <c r="J49" s="31"/>
      <c r="K49" s="52"/>
    </row>
    <row r="50" spans="1:11" x14ac:dyDescent="0.25">
      <c r="A50" s="29" t="s">
        <v>70</v>
      </c>
      <c r="B50" s="29">
        <v>518</v>
      </c>
      <c r="C50" s="30" t="s">
        <v>71</v>
      </c>
      <c r="D50" s="31">
        <v>162654.41</v>
      </c>
      <c r="E50" s="31">
        <v>12018.93</v>
      </c>
      <c r="F50" s="81"/>
      <c r="G50" s="82">
        <v>0</v>
      </c>
      <c r="H50" s="83"/>
      <c r="I50" s="84">
        <f t="shared" si="1"/>
        <v>0</v>
      </c>
      <c r="J50" s="31"/>
      <c r="K50" s="52"/>
    </row>
    <row r="51" spans="1:11" x14ac:dyDescent="0.25">
      <c r="A51" s="29" t="s">
        <v>117</v>
      </c>
      <c r="B51" s="29">
        <v>518</v>
      </c>
      <c r="C51" s="30" t="s">
        <v>25</v>
      </c>
      <c r="D51" s="31">
        <v>0</v>
      </c>
      <c r="E51" s="31"/>
      <c r="F51" s="81"/>
      <c r="G51" s="82"/>
      <c r="H51" s="83"/>
      <c r="I51" s="84">
        <f t="shared" si="1"/>
        <v>0</v>
      </c>
      <c r="J51" s="31"/>
      <c r="K51" s="52"/>
    </row>
    <row r="52" spans="1:11" x14ac:dyDescent="0.25">
      <c r="A52" s="29" t="s">
        <v>118</v>
      </c>
      <c r="B52" s="29">
        <v>518</v>
      </c>
      <c r="C52" s="30" t="s">
        <v>61</v>
      </c>
      <c r="D52" s="31">
        <v>0</v>
      </c>
      <c r="E52" s="31"/>
      <c r="F52" s="81"/>
      <c r="G52" s="82"/>
      <c r="H52" s="83"/>
      <c r="I52" s="84">
        <f t="shared" si="1"/>
        <v>0</v>
      </c>
      <c r="J52" s="31"/>
      <c r="K52" s="52"/>
    </row>
    <row r="53" spans="1:11" x14ac:dyDescent="0.25">
      <c r="A53" s="29" t="s">
        <v>4</v>
      </c>
      <c r="B53" s="29">
        <v>518</v>
      </c>
      <c r="C53" s="30" t="s">
        <v>26</v>
      </c>
      <c r="D53" s="31">
        <v>675000</v>
      </c>
      <c r="E53" s="31">
        <v>168136.58</v>
      </c>
      <c r="F53" s="81"/>
      <c r="G53" s="82"/>
      <c r="H53" s="83">
        <v>675000</v>
      </c>
      <c r="I53" s="84">
        <f t="shared" si="1"/>
        <v>675000</v>
      </c>
      <c r="J53" s="31"/>
      <c r="K53" s="52"/>
    </row>
    <row r="54" spans="1:11" x14ac:dyDescent="0.25">
      <c r="A54" s="29" t="s">
        <v>72</v>
      </c>
      <c r="B54" s="29">
        <v>518</v>
      </c>
      <c r="C54" s="30" t="s">
        <v>73</v>
      </c>
      <c r="D54" s="31">
        <v>0</v>
      </c>
      <c r="E54" s="31"/>
      <c r="F54" s="81"/>
      <c r="G54" s="82"/>
      <c r="H54" s="83"/>
      <c r="I54" s="84">
        <f t="shared" si="1"/>
        <v>0</v>
      </c>
      <c r="J54" s="31"/>
      <c r="K54" s="52"/>
    </row>
    <row r="55" spans="1:11" x14ac:dyDescent="0.25">
      <c r="A55" s="29" t="s">
        <v>74</v>
      </c>
      <c r="B55" s="29">
        <v>518</v>
      </c>
      <c r="C55" s="30" t="s">
        <v>75</v>
      </c>
      <c r="D55" s="31">
        <v>0</v>
      </c>
      <c r="E55" s="31"/>
      <c r="F55" s="81"/>
      <c r="G55" s="82"/>
      <c r="H55" s="83"/>
      <c r="I55" s="84">
        <f t="shared" si="1"/>
        <v>0</v>
      </c>
      <c r="J55" s="31"/>
      <c r="K55" s="52"/>
    </row>
    <row r="56" spans="1:11" x14ac:dyDescent="0.25">
      <c r="A56" s="29" t="s">
        <v>119</v>
      </c>
      <c r="B56" s="29">
        <v>518</v>
      </c>
      <c r="C56" s="30" t="s">
        <v>120</v>
      </c>
      <c r="D56" s="31">
        <v>0</v>
      </c>
      <c r="E56" s="31"/>
      <c r="F56" s="81"/>
      <c r="G56" s="82"/>
      <c r="H56" s="83"/>
      <c r="I56" s="84">
        <f t="shared" si="1"/>
        <v>0</v>
      </c>
      <c r="J56" s="31"/>
      <c r="K56" s="52"/>
    </row>
    <row r="57" spans="1:11" x14ac:dyDescent="0.25">
      <c r="A57" s="29" t="s">
        <v>76</v>
      </c>
      <c r="B57" s="29">
        <v>518</v>
      </c>
      <c r="C57" s="30" t="s">
        <v>77</v>
      </c>
      <c r="D57" s="31">
        <v>0</v>
      </c>
      <c r="E57" s="31"/>
      <c r="F57" s="81"/>
      <c r="G57" s="82"/>
      <c r="H57" s="83"/>
      <c r="I57" s="84">
        <f t="shared" si="1"/>
        <v>0</v>
      </c>
      <c r="J57" s="31"/>
      <c r="K57" s="52"/>
    </row>
    <row r="58" spans="1:11" x14ac:dyDescent="0.25">
      <c r="A58" s="29" t="s">
        <v>78</v>
      </c>
      <c r="B58" s="29">
        <v>518</v>
      </c>
      <c r="C58" s="30" t="s">
        <v>79</v>
      </c>
      <c r="D58" s="31">
        <v>0</v>
      </c>
      <c r="E58" s="31"/>
      <c r="F58" s="81"/>
      <c r="G58" s="82"/>
      <c r="H58" s="83"/>
      <c r="I58" s="84">
        <f t="shared" si="1"/>
        <v>0</v>
      </c>
      <c r="J58" s="31"/>
      <c r="K58" s="52"/>
    </row>
    <row r="59" spans="1:11" x14ac:dyDescent="0.25">
      <c r="A59" s="29" t="s">
        <v>146</v>
      </c>
      <c r="B59" s="29">
        <v>518</v>
      </c>
      <c r="C59" s="30" t="s">
        <v>147</v>
      </c>
      <c r="D59" s="31">
        <v>18713</v>
      </c>
      <c r="E59" s="31">
        <v>18713</v>
      </c>
      <c r="F59" s="81"/>
      <c r="G59" s="82"/>
      <c r="H59" s="83">
        <v>0</v>
      </c>
      <c r="I59" s="84">
        <f t="shared" si="1"/>
        <v>0</v>
      </c>
      <c r="J59" s="31"/>
      <c r="K59" s="52"/>
    </row>
    <row r="60" spans="1:11" x14ac:dyDescent="0.25">
      <c r="A60" s="29" t="s">
        <v>80</v>
      </c>
      <c r="B60" s="29">
        <v>518</v>
      </c>
      <c r="C60" s="30" t="s">
        <v>27</v>
      </c>
      <c r="D60" s="31">
        <v>160000</v>
      </c>
      <c r="E60" s="31">
        <v>148870.29</v>
      </c>
      <c r="F60" s="81"/>
      <c r="G60" s="82"/>
      <c r="H60" s="83">
        <v>160000</v>
      </c>
      <c r="I60" s="84">
        <f t="shared" si="1"/>
        <v>160000</v>
      </c>
      <c r="J60" s="31"/>
      <c r="K60" s="52"/>
    </row>
    <row r="61" spans="1:11" x14ac:dyDescent="0.25">
      <c r="A61" s="29" t="s">
        <v>81</v>
      </c>
      <c r="B61" s="29">
        <v>518</v>
      </c>
      <c r="C61" s="30" t="s">
        <v>82</v>
      </c>
      <c r="D61" s="31">
        <v>0</v>
      </c>
      <c r="E61" s="31"/>
      <c r="F61" s="88"/>
      <c r="G61" s="89"/>
      <c r="H61" s="90"/>
      <c r="I61" s="84">
        <f t="shared" si="1"/>
        <v>0</v>
      </c>
      <c r="J61" s="31"/>
      <c r="K61" s="52"/>
    </row>
    <row r="62" spans="1:11" x14ac:dyDescent="0.25">
      <c r="A62" s="10" t="s">
        <v>13</v>
      </c>
      <c r="B62" s="10">
        <v>52</v>
      </c>
      <c r="C62" s="24"/>
      <c r="D62" s="11">
        <v>23336433.59</v>
      </c>
      <c r="E62" s="11">
        <v>11785773.619999999</v>
      </c>
      <c r="F62" s="66">
        <f t="shared" ref="F62:H62" si="5">+F63+F71+F79</f>
        <v>16317634</v>
      </c>
      <c r="G62" s="78">
        <f t="shared" si="5"/>
        <v>0</v>
      </c>
      <c r="H62" s="79">
        <f t="shared" si="5"/>
        <v>6695067</v>
      </c>
      <c r="I62" s="67">
        <f t="shared" si="1"/>
        <v>23012701</v>
      </c>
      <c r="J62" s="11"/>
      <c r="K62" s="50">
        <f>100*J62/I62</f>
        <v>0</v>
      </c>
    </row>
    <row r="63" spans="1:11" x14ac:dyDescent="0.25">
      <c r="A63" s="12" t="s">
        <v>5</v>
      </c>
      <c r="B63" s="12">
        <v>521</v>
      </c>
      <c r="C63" s="21"/>
      <c r="D63" s="13">
        <v>17269002</v>
      </c>
      <c r="E63" s="13">
        <v>8758662</v>
      </c>
      <c r="F63" s="80">
        <f>SUM(F64:F70)</f>
        <v>12105075</v>
      </c>
      <c r="G63" s="80">
        <f>SUM(G64:G70)</f>
        <v>0</v>
      </c>
      <c r="H63" s="80">
        <f>SUM(H64:H70)</f>
        <v>4923768</v>
      </c>
      <c r="I63" s="87">
        <f t="shared" si="1"/>
        <v>17028843</v>
      </c>
      <c r="J63" s="13"/>
      <c r="K63" s="51">
        <f>100*J63/I63</f>
        <v>0</v>
      </c>
    </row>
    <row r="64" spans="1:11" x14ac:dyDescent="0.25">
      <c r="A64" s="29" t="s">
        <v>83</v>
      </c>
      <c r="B64" s="29">
        <v>521</v>
      </c>
      <c r="C64" s="30" t="s">
        <v>20</v>
      </c>
      <c r="D64" s="31">
        <v>16993843</v>
      </c>
      <c r="E64" s="31">
        <v>6443144</v>
      </c>
      <c r="F64" s="112">
        <f>16993843-4888768</f>
        <v>12105075</v>
      </c>
      <c r="G64" s="82"/>
      <c r="H64" s="83"/>
      <c r="I64" s="84">
        <f t="shared" si="1"/>
        <v>12105075</v>
      </c>
      <c r="J64" s="31"/>
      <c r="K64" s="52"/>
    </row>
    <row r="65" spans="1:11" x14ac:dyDescent="0.25">
      <c r="A65" s="29" t="s">
        <v>84</v>
      </c>
      <c r="B65" s="29">
        <v>521</v>
      </c>
      <c r="C65" s="30" t="s">
        <v>28</v>
      </c>
      <c r="D65" s="31">
        <v>0</v>
      </c>
      <c r="E65" s="31">
        <v>866923</v>
      </c>
      <c r="F65" s="81"/>
      <c r="G65" s="82"/>
      <c r="H65" s="83"/>
      <c r="I65" s="84">
        <f t="shared" si="1"/>
        <v>0</v>
      </c>
      <c r="J65" s="31"/>
      <c r="K65" s="52"/>
    </row>
    <row r="66" spans="1:11" x14ac:dyDescent="0.25">
      <c r="A66" s="29" t="s">
        <v>85</v>
      </c>
      <c r="B66" s="29">
        <v>521</v>
      </c>
      <c r="C66" s="30" t="s">
        <v>29</v>
      </c>
      <c r="D66" s="31">
        <v>0</v>
      </c>
      <c r="E66" s="31">
        <v>1174504</v>
      </c>
      <c r="F66" s="81"/>
      <c r="G66" s="82"/>
      <c r="H66" s="111">
        <v>4888768</v>
      </c>
      <c r="I66" s="84">
        <f t="shared" si="1"/>
        <v>4888768</v>
      </c>
      <c r="J66" s="31"/>
      <c r="K66" s="52"/>
    </row>
    <row r="67" spans="1:11" x14ac:dyDescent="0.25">
      <c r="A67" s="29" t="s">
        <v>86</v>
      </c>
      <c r="B67" s="29">
        <v>521</v>
      </c>
      <c r="C67" s="30" t="s">
        <v>87</v>
      </c>
      <c r="D67" s="31">
        <v>35000</v>
      </c>
      <c r="E67" s="31">
        <v>19800</v>
      </c>
      <c r="F67" s="81"/>
      <c r="G67" s="82"/>
      <c r="H67" s="83">
        <v>35000</v>
      </c>
      <c r="I67" s="84">
        <f t="shared" si="1"/>
        <v>35000</v>
      </c>
      <c r="J67" s="31"/>
      <c r="K67" s="52"/>
    </row>
    <row r="68" spans="1:11" x14ac:dyDescent="0.25">
      <c r="A68" s="29" t="s">
        <v>42</v>
      </c>
      <c r="B68" s="29">
        <v>521</v>
      </c>
      <c r="C68" s="30" t="s">
        <v>23</v>
      </c>
      <c r="D68" s="31">
        <v>0</v>
      </c>
      <c r="E68" s="31">
        <v>100925</v>
      </c>
      <c r="F68" s="81"/>
      <c r="G68" s="82"/>
      <c r="H68" s="83"/>
      <c r="I68" s="84">
        <f t="shared" si="1"/>
        <v>0</v>
      </c>
      <c r="J68" s="31"/>
      <c r="K68" s="52"/>
    </row>
    <row r="69" spans="1:11" x14ac:dyDescent="0.25">
      <c r="A69" s="29" t="s">
        <v>148</v>
      </c>
      <c r="B69" s="29">
        <v>521</v>
      </c>
      <c r="C69" s="30" t="s">
        <v>149</v>
      </c>
      <c r="D69" s="31"/>
      <c r="E69" s="31">
        <v>2071</v>
      </c>
      <c r="F69" s="81"/>
      <c r="G69" s="82"/>
      <c r="H69" s="83"/>
      <c r="I69" s="84"/>
      <c r="J69" s="31"/>
      <c r="K69" s="52"/>
    </row>
    <row r="70" spans="1:11" x14ac:dyDescent="0.25">
      <c r="A70" s="29" t="s">
        <v>88</v>
      </c>
      <c r="B70" s="29">
        <v>521</v>
      </c>
      <c r="C70" s="30" t="s">
        <v>34</v>
      </c>
      <c r="D70" s="31">
        <v>240159</v>
      </c>
      <c r="E70" s="31">
        <v>151295</v>
      </c>
      <c r="F70" s="81"/>
      <c r="G70" s="82">
        <v>0</v>
      </c>
      <c r="H70" s="83"/>
      <c r="I70" s="84">
        <f t="shared" si="1"/>
        <v>0</v>
      </c>
      <c r="J70" s="31"/>
      <c r="K70" s="52"/>
    </row>
    <row r="71" spans="1:11" x14ac:dyDescent="0.25">
      <c r="A71" s="12" t="s">
        <v>6</v>
      </c>
      <c r="B71" s="12">
        <v>524</v>
      </c>
      <c r="C71" s="21"/>
      <c r="D71" s="13">
        <v>5825090</v>
      </c>
      <c r="E71" s="13">
        <v>2918123</v>
      </c>
      <c r="F71" s="80">
        <f>SUM(F72:F78)</f>
        <v>4091508</v>
      </c>
      <c r="G71" s="80">
        <f t="shared" ref="G71:H71" si="6">SUM(G72:G78)</f>
        <v>0</v>
      </c>
      <c r="H71" s="80">
        <f t="shared" si="6"/>
        <v>1652410</v>
      </c>
      <c r="I71" s="87">
        <f t="shared" si="1"/>
        <v>5743918</v>
      </c>
      <c r="J71" s="13"/>
      <c r="K71" s="51">
        <f>100*J71/I71</f>
        <v>0</v>
      </c>
    </row>
    <row r="72" spans="1:11" x14ac:dyDescent="0.25">
      <c r="A72" s="29" t="s">
        <v>44</v>
      </c>
      <c r="B72" s="29">
        <v>524</v>
      </c>
      <c r="C72" s="30" t="s">
        <v>20</v>
      </c>
      <c r="D72" s="31">
        <v>5743918</v>
      </c>
      <c r="E72" s="31">
        <v>579873</v>
      </c>
      <c r="F72" s="112">
        <f>5743918-1652410</f>
        <v>4091508</v>
      </c>
      <c r="G72" s="82"/>
      <c r="H72" s="83"/>
      <c r="I72" s="84">
        <f t="shared" si="1"/>
        <v>4091508</v>
      </c>
      <c r="J72" s="31"/>
      <c r="K72" s="52"/>
    </row>
    <row r="73" spans="1:11" x14ac:dyDescent="0.25">
      <c r="A73" s="29" t="s">
        <v>89</v>
      </c>
      <c r="B73" s="29">
        <v>524</v>
      </c>
      <c r="C73" s="30" t="s">
        <v>28</v>
      </c>
      <c r="D73" s="31">
        <v>0</v>
      </c>
      <c r="E73" s="31">
        <v>78023</v>
      </c>
      <c r="F73" s="112"/>
      <c r="G73" s="82"/>
      <c r="H73" s="83"/>
      <c r="I73" s="84">
        <f t="shared" si="1"/>
        <v>0</v>
      </c>
      <c r="J73" s="31"/>
      <c r="K73" s="52"/>
    </row>
    <row r="74" spans="1:11" x14ac:dyDescent="0.25">
      <c r="A74" s="29" t="s">
        <v>90</v>
      </c>
      <c r="B74" s="29">
        <v>524</v>
      </c>
      <c r="C74" s="30" t="s">
        <v>29</v>
      </c>
      <c r="D74" s="31">
        <v>0</v>
      </c>
      <c r="E74" s="31">
        <v>106150</v>
      </c>
      <c r="F74" s="81"/>
      <c r="G74" s="82"/>
      <c r="H74" s="111">
        <v>1652410</v>
      </c>
      <c r="I74" s="84">
        <f t="shared" si="1"/>
        <v>1652410</v>
      </c>
      <c r="J74" s="31"/>
      <c r="K74" s="52"/>
    </row>
    <row r="75" spans="1:11" x14ac:dyDescent="0.25">
      <c r="A75" s="29" t="s">
        <v>43</v>
      </c>
      <c r="B75" s="29">
        <v>524</v>
      </c>
      <c r="C75" s="30" t="s">
        <v>21</v>
      </c>
      <c r="D75" s="31">
        <v>0</v>
      </c>
      <c r="E75" s="31">
        <v>1597899</v>
      </c>
      <c r="F75" s="81"/>
      <c r="G75" s="82"/>
      <c r="H75" s="83"/>
      <c r="I75" s="84">
        <f t="shared" si="1"/>
        <v>0</v>
      </c>
      <c r="J75" s="31"/>
      <c r="K75" s="52"/>
    </row>
    <row r="76" spans="1:11" x14ac:dyDescent="0.25">
      <c r="A76" s="29" t="s">
        <v>91</v>
      </c>
      <c r="B76" s="29">
        <v>524</v>
      </c>
      <c r="C76" s="30" t="s">
        <v>52</v>
      </c>
      <c r="D76" s="31">
        <v>0</v>
      </c>
      <c r="E76" s="31">
        <v>214999</v>
      </c>
      <c r="F76" s="81"/>
      <c r="G76" s="82"/>
      <c r="H76" s="83"/>
      <c r="I76" s="84">
        <f t="shared" si="1"/>
        <v>0</v>
      </c>
      <c r="J76" s="31"/>
      <c r="K76" s="52"/>
    </row>
    <row r="77" spans="1:11" x14ac:dyDescent="0.25">
      <c r="A77" s="29" t="s">
        <v>92</v>
      </c>
      <c r="B77" s="29">
        <v>524</v>
      </c>
      <c r="C77" s="30" t="s">
        <v>93</v>
      </c>
      <c r="D77" s="31">
        <v>0</v>
      </c>
      <c r="E77" s="31">
        <v>290046</v>
      </c>
      <c r="F77" s="81"/>
      <c r="G77" s="82"/>
      <c r="H77" s="83"/>
      <c r="I77" s="84">
        <f t="shared" si="1"/>
        <v>0</v>
      </c>
      <c r="J77" s="31"/>
      <c r="K77" s="52"/>
    </row>
    <row r="78" spans="1:11" x14ac:dyDescent="0.25">
      <c r="A78" s="29" t="s">
        <v>94</v>
      </c>
      <c r="B78" s="29">
        <v>524</v>
      </c>
      <c r="C78" s="30" t="s">
        <v>34</v>
      </c>
      <c r="D78" s="31">
        <v>81172</v>
      </c>
      <c r="E78" s="31">
        <v>51133</v>
      </c>
      <c r="F78" s="81"/>
      <c r="G78" s="82">
        <v>0</v>
      </c>
      <c r="H78" s="83"/>
      <c r="I78" s="84">
        <f t="shared" si="1"/>
        <v>0</v>
      </c>
      <c r="J78" s="31"/>
      <c r="K78" s="52"/>
    </row>
    <row r="79" spans="1:11" x14ac:dyDescent="0.25">
      <c r="A79" s="12" t="s">
        <v>7</v>
      </c>
      <c r="B79" s="12">
        <v>527</v>
      </c>
      <c r="C79" s="21"/>
      <c r="D79" s="13">
        <v>242341.59</v>
      </c>
      <c r="E79" s="13">
        <v>108988.62000000001</v>
      </c>
      <c r="F79" s="80">
        <f>SUM(F80:F84)</f>
        <v>121051</v>
      </c>
      <c r="G79" s="80">
        <f t="shared" ref="G79:H79" si="7">SUM(G80:G84)</f>
        <v>0</v>
      </c>
      <c r="H79" s="80">
        <f t="shared" si="7"/>
        <v>118889</v>
      </c>
      <c r="I79" s="87">
        <f t="shared" si="1"/>
        <v>239940</v>
      </c>
      <c r="J79" s="13"/>
      <c r="K79" s="51">
        <f>100*J79/I79</f>
        <v>0</v>
      </c>
    </row>
    <row r="80" spans="1:11" x14ac:dyDescent="0.25">
      <c r="A80" s="29" t="s">
        <v>45</v>
      </c>
      <c r="B80" s="29">
        <v>527</v>
      </c>
      <c r="C80" s="30" t="s">
        <v>20</v>
      </c>
      <c r="D80" s="31">
        <v>169940</v>
      </c>
      <c r="E80" s="31">
        <v>84845.71</v>
      </c>
      <c r="F80" s="112">
        <f>169940-48889</f>
        <v>121051</v>
      </c>
      <c r="G80" s="82"/>
      <c r="H80" s="83"/>
      <c r="I80" s="84">
        <f t="shared" si="1"/>
        <v>121051</v>
      </c>
      <c r="J80" s="31"/>
      <c r="K80" s="52"/>
    </row>
    <row r="81" spans="1:11" x14ac:dyDescent="0.25">
      <c r="A81" s="29" t="s">
        <v>161</v>
      </c>
      <c r="B81" s="29">
        <v>527</v>
      </c>
      <c r="C81" s="30"/>
      <c r="D81" s="31"/>
      <c r="E81" s="31"/>
      <c r="F81" s="81"/>
      <c r="G81" s="82"/>
      <c r="H81" s="111">
        <v>48889</v>
      </c>
      <c r="I81" s="84">
        <f t="shared" si="1"/>
        <v>48889</v>
      </c>
      <c r="J81" s="31"/>
      <c r="K81" s="52"/>
    </row>
    <row r="82" spans="1:11" x14ac:dyDescent="0.25">
      <c r="A82" s="29" t="s">
        <v>46</v>
      </c>
      <c r="B82" s="29">
        <v>527</v>
      </c>
      <c r="C82" s="30" t="s">
        <v>21</v>
      </c>
      <c r="D82" s="31">
        <v>70000</v>
      </c>
      <c r="E82" s="31">
        <v>21600</v>
      </c>
      <c r="F82" s="81"/>
      <c r="G82" s="82"/>
      <c r="H82" s="83">
        <v>70000</v>
      </c>
      <c r="I82" s="84">
        <f t="shared" ref="I82:I96" si="8">+F82+G82+H82</f>
        <v>70000</v>
      </c>
      <c r="J82" s="31"/>
      <c r="K82" s="52"/>
    </row>
    <row r="83" spans="1:11" x14ac:dyDescent="0.25">
      <c r="A83" s="29" t="s">
        <v>96</v>
      </c>
      <c r="B83" s="29">
        <v>527</v>
      </c>
      <c r="C83" s="30" t="s">
        <v>95</v>
      </c>
      <c r="D83" s="31">
        <v>0</v>
      </c>
      <c r="E83" s="31">
        <v>1009.25</v>
      </c>
      <c r="F83" s="81"/>
      <c r="G83" s="82"/>
      <c r="H83" s="83"/>
      <c r="I83" s="84">
        <f t="shared" si="8"/>
        <v>0</v>
      </c>
      <c r="J83" s="31"/>
      <c r="K83" s="52"/>
    </row>
    <row r="84" spans="1:11" x14ac:dyDescent="0.25">
      <c r="A84" s="29" t="s">
        <v>97</v>
      </c>
      <c r="B84" s="29">
        <v>527</v>
      </c>
      <c r="C84" s="30" t="s">
        <v>34</v>
      </c>
      <c r="D84" s="31">
        <v>2401.59</v>
      </c>
      <c r="E84" s="31">
        <v>1533.66</v>
      </c>
      <c r="F84" s="88"/>
      <c r="G84" s="89">
        <v>0</v>
      </c>
      <c r="H84" s="90"/>
      <c r="I84" s="84">
        <f t="shared" si="8"/>
        <v>0</v>
      </c>
      <c r="J84" s="31"/>
      <c r="K84" s="52"/>
    </row>
    <row r="85" spans="1:11" x14ac:dyDescent="0.25">
      <c r="A85" s="10" t="s">
        <v>8</v>
      </c>
      <c r="B85" s="10">
        <v>549</v>
      </c>
      <c r="C85" s="24"/>
      <c r="D85" s="11">
        <v>345712</v>
      </c>
      <c r="E85" s="11">
        <v>92916</v>
      </c>
      <c r="F85" s="66">
        <f>SUM(F87:F91)</f>
        <v>0</v>
      </c>
      <c r="G85" s="66">
        <f t="shared" ref="G85:H85" si="9">SUM(G87:G91)</f>
        <v>0</v>
      </c>
      <c r="H85" s="66">
        <f t="shared" si="9"/>
        <v>344704</v>
      </c>
      <c r="I85" s="77">
        <f t="shared" si="8"/>
        <v>344704</v>
      </c>
      <c r="J85" s="11"/>
      <c r="K85" s="50">
        <f>100*J85/I85</f>
        <v>0</v>
      </c>
    </row>
    <row r="86" spans="1:11" x14ac:dyDescent="0.25">
      <c r="A86" s="12" t="s">
        <v>140</v>
      </c>
      <c r="B86" s="12">
        <v>549</v>
      </c>
      <c r="C86" s="21" t="s">
        <v>28</v>
      </c>
      <c r="D86" s="13"/>
      <c r="E86" s="13"/>
      <c r="F86" s="68"/>
      <c r="G86" s="69"/>
      <c r="H86" s="70"/>
      <c r="I86" s="71"/>
      <c r="J86" s="13"/>
      <c r="K86" s="51"/>
    </row>
    <row r="87" spans="1:11" x14ac:dyDescent="0.25">
      <c r="A87" s="12" t="s">
        <v>31</v>
      </c>
      <c r="B87" s="12">
        <v>549</v>
      </c>
      <c r="C87" s="21" t="s">
        <v>21</v>
      </c>
      <c r="D87" s="13">
        <v>270000</v>
      </c>
      <c r="E87" s="13">
        <v>33514</v>
      </c>
      <c r="F87" s="68"/>
      <c r="G87" s="69"/>
      <c r="H87" s="70">
        <v>270000</v>
      </c>
      <c r="I87" s="71">
        <f t="shared" si="8"/>
        <v>270000</v>
      </c>
      <c r="J87" s="13"/>
      <c r="K87" s="51"/>
    </row>
    <row r="88" spans="1:11" x14ac:dyDescent="0.25">
      <c r="A88" s="12" t="s">
        <v>98</v>
      </c>
      <c r="B88" s="12">
        <v>549</v>
      </c>
      <c r="C88" s="21" t="s">
        <v>99</v>
      </c>
      <c r="D88" s="13">
        <v>0</v>
      </c>
      <c r="E88" s="13">
        <v>23150</v>
      </c>
      <c r="F88" s="68"/>
      <c r="G88" s="69"/>
      <c r="H88" s="70"/>
      <c r="I88" s="71">
        <f t="shared" si="8"/>
        <v>0</v>
      </c>
      <c r="J88" s="13"/>
      <c r="K88" s="51"/>
    </row>
    <row r="89" spans="1:11" x14ac:dyDescent="0.25">
      <c r="A89" s="12" t="s">
        <v>121</v>
      </c>
      <c r="B89" s="12">
        <v>549</v>
      </c>
      <c r="C89" s="21" t="s">
        <v>22</v>
      </c>
      <c r="D89" s="13">
        <v>0</v>
      </c>
      <c r="E89" s="13"/>
      <c r="F89" s="68"/>
      <c r="G89" s="69"/>
      <c r="H89" s="70"/>
      <c r="I89" s="71">
        <f t="shared" si="8"/>
        <v>0</v>
      </c>
      <c r="J89" s="13"/>
      <c r="K89" s="51"/>
    </row>
    <row r="90" spans="1:11" x14ac:dyDescent="0.25">
      <c r="A90" s="12" t="s">
        <v>150</v>
      </c>
      <c r="B90" s="12">
        <v>549</v>
      </c>
      <c r="C90" s="21" t="s">
        <v>23</v>
      </c>
      <c r="D90" s="13">
        <v>74704</v>
      </c>
      <c r="E90" s="13">
        <v>35616</v>
      </c>
      <c r="F90" s="72">
        <v>0</v>
      </c>
      <c r="G90" s="69"/>
      <c r="H90" s="73">
        <v>74704</v>
      </c>
      <c r="I90" s="71">
        <f t="shared" si="8"/>
        <v>74704</v>
      </c>
      <c r="J90" s="13"/>
      <c r="K90" s="51"/>
    </row>
    <row r="91" spans="1:11" x14ac:dyDescent="0.25">
      <c r="A91" s="14" t="s">
        <v>100</v>
      </c>
      <c r="B91" s="14">
        <v>549</v>
      </c>
      <c r="C91" s="22" t="s">
        <v>34</v>
      </c>
      <c r="D91" s="15">
        <v>1008</v>
      </c>
      <c r="E91" s="15">
        <v>636</v>
      </c>
      <c r="F91" s="74"/>
      <c r="G91" s="75">
        <v>0</v>
      </c>
      <c r="H91" s="76"/>
      <c r="I91" s="91">
        <f t="shared" si="8"/>
        <v>0</v>
      </c>
      <c r="J91" s="15"/>
      <c r="K91" s="53"/>
    </row>
    <row r="92" spans="1:11" x14ac:dyDescent="0.25">
      <c r="A92" s="10" t="s">
        <v>101</v>
      </c>
      <c r="B92" s="10">
        <v>551</v>
      </c>
      <c r="C92" s="24"/>
      <c r="D92" s="11">
        <v>71450</v>
      </c>
      <c r="E92" s="11">
        <v>34855.379999999997</v>
      </c>
      <c r="F92" s="66">
        <f>SUM(F93:F94)</f>
        <v>0</v>
      </c>
      <c r="G92" s="66">
        <f t="shared" ref="G92:H92" si="10">SUM(G93:G94)</f>
        <v>0</v>
      </c>
      <c r="H92" s="66">
        <f t="shared" si="10"/>
        <v>71450</v>
      </c>
      <c r="I92" s="77">
        <f t="shared" si="8"/>
        <v>71450</v>
      </c>
      <c r="J92" s="11"/>
      <c r="K92" s="50">
        <f>100*J92/I92</f>
        <v>0</v>
      </c>
    </row>
    <row r="93" spans="1:11" x14ac:dyDescent="0.25">
      <c r="A93" s="12" t="s">
        <v>9</v>
      </c>
      <c r="B93" s="12">
        <v>551</v>
      </c>
      <c r="C93" s="21" t="s">
        <v>20</v>
      </c>
      <c r="D93" s="13">
        <v>0</v>
      </c>
      <c r="E93" s="13"/>
      <c r="F93" s="68"/>
      <c r="G93" s="69"/>
      <c r="H93" s="70"/>
      <c r="I93" s="71">
        <f t="shared" si="8"/>
        <v>0</v>
      </c>
      <c r="J93" s="13"/>
      <c r="K93" s="51"/>
    </row>
    <row r="94" spans="1:11" x14ac:dyDescent="0.25">
      <c r="A94" s="14" t="s">
        <v>102</v>
      </c>
      <c r="B94" s="14">
        <v>551</v>
      </c>
      <c r="C94" s="22" t="s">
        <v>21</v>
      </c>
      <c r="D94" s="15">
        <v>71450</v>
      </c>
      <c r="E94" s="15">
        <v>34855.379999999997</v>
      </c>
      <c r="F94" s="74"/>
      <c r="G94" s="75"/>
      <c r="H94" s="76">
        <v>71450</v>
      </c>
      <c r="I94" s="91">
        <f t="shared" si="8"/>
        <v>71450</v>
      </c>
      <c r="J94" s="15"/>
      <c r="K94" s="53"/>
    </row>
    <row r="95" spans="1:11" x14ac:dyDescent="0.25">
      <c r="A95" s="10" t="s">
        <v>47</v>
      </c>
      <c r="B95" s="10">
        <v>558</v>
      </c>
      <c r="C95" s="24" t="s">
        <v>20</v>
      </c>
      <c r="D95" s="11">
        <v>450000</v>
      </c>
      <c r="E95" s="11">
        <v>99922</v>
      </c>
      <c r="F95" s="92"/>
      <c r="G95" s="93"/>
      <c r="H95" s="94">
        <v>450000</v>
      </c>
      <c r="I95" s="77">
        <f t="shared" si="8"/>
        <v>450000</v>
      </c>
      <c r="J95" s="11"/>
      <c r="K95" s="50">
        <f>100*J95/I95</f>
        <v>0</v>
      </c>
    </row>
    <row r="96" spans="1:11" x14ac:dyDescent="0.25">
      <c r="A96" s="3" t="s">
        <v>19</v>
      </c>
      <c r="B96" s="3">
        <v>591</v>
      </c>
      <c r="C96" s="23" t="s">
        <v>20</v>
      </c>
      <c r="D96" s="4">
        <v>200</v>
      </c>
      <c r="E96" s="32">
        <v>93</v>
      </c>
      <c r="F96" s="92"/>
      <c r="G96" s="93"/>
      <c r="H96" s="94">
        <v>200</v>
      </c>
      <c r="I96" s="95">
        <f t="shared" si="8"/>
        <v>200</v>
      </c>
      <c r="J96" s="4"/>
      <c r="K96" s="54">
        <f>100*J96/I96</f>
        <v>0</v>
      </c>
    </row>
    <row r="97" spans="1:13" x14ac:dyDescent="0.25">
      <c r="A97" s="7" t="s">
        <v>14</v>
      </c>
      <c r="B97" s="8"/>
      <c r="C97" s="25"/>
      <c r="D97" s="9">
        <v>31271027</v>
      </c>
      <c r="E97" s="9">
        <v>14973984.68</v>
      </c>
      <c r="F97" s="96">
        <f t="shared" ref="F97:H97" si="11">+F6+F28+F35+F62+F85+F92+F95+F96</f>
        <v>16317634</v>
      </c>
      <c r="G97" s="97">
        <f t="shared" si="11"/>
        <v>0</v>
      </c>
      <c r="H97" s="98">
        <f t="shared" si="11"/>
        <v>14438896</v>
      </c>
      <c r="I97" s="9">
        <f>+I6+I28+I35+I62+I85+I92+I95+I96</f>
        <v>30756530</v>
      </c>
      <c r="J97" s="9"/>
      <c r="K97" s="55">
        <f>100*J97/I97</f>
        <v>0</v>
      </c>
    </row>
    <row r="98" spans="1:13" x14ac:dyDescent="0.25">
      <c r="A98" s="5"/>
      <c r="B98" s="5"/>
      <c r="C98" s="26"/>
      <c r="D98" s="6"/>
      <c r="E98" s="6"/>
      <c r="F98" s="92"/>
      <c r="G98" s="93"/>
      <c r="H98" s="94"/>
      <c r="I98" s="99"/>
      <c r="J98" s="6"/>
      <c r="K98" s="56"/>
    </row>
    <row r="99" spans="1:13" x14ac:dyDescent="0.25">
      <c r="A99" s="33" t="s">
        <v>48</v>
      </c>
      <c r="B99" s="33">
        <v>602</v>
      </c>
      <c r="C99" s="34" t="s">
        <v>20</v>
      </c>
      <c r="D99" s="32">
        <v>1400000</v>
      </c>
      <c r="E99" s="32">
        <v>943870</v>
      </c>
      <c r="F99" s="92"/>
      <c r="G99" s="93"/>
      <c r="H99" s="94">
        <v>1400000</v>
      </c>
      <c r="I99" s="95">
        <f t="shared" ref="I99:I113" si="12">+F99+G99+H99</f>
        <v>1400000</v>
      </c>
      <c r="J99" s="32"/>
      <c r="K99" s="57">
        <f>100*J99/I99</f>
        <v>0</v>
      </c>
    </row>
    <row r="100" spans="1:13" x14ac:dyDescent="0.25">
      <c r="A100" s="33" t="s">
        <v>122</v>
      </c>
      <c r="B100" s="33">
        <v>603</v>
      </c>
      <c r="C100" s="34" t="s">
        <v>20</v>
      </c>
      <c r="D100" s="32">
        <v>12000</v>
      </c>
      <c r="E100" s="32">
        <v>0</v>
      </c>
      <c r="F100" s="92"/>
      <c r="G100" s="93"/>
      <c r="H100" s="94">
        <v>12000</v>
      </c>
      <c r="I100" s="95">
        <f t="shared" si="12"/>
        <v>12000</v>
      </c>
      <c r="J100" s="32"/>
      <c r="K100" s="57">
        <f>100*J100/I100</f>
        <v>0</v>
      </c>
    </row>
    <row r="101" spans="1:13" x14ac:dyDescent="0.25">
      <c r="A101" s="19" t="s">
        <v>49</v>
      </c>
      <c r="B101" s="19">
        <v>609</v>
      </c>
      <c r="C101" s="28" t="s">
        <v>20</v>
      </c>
      <c r="D101" s="20">
        <v>2450000</v>
      </c>
      <c r="E101" s="36">
        <v>1127318</v>
      </c>
      <c r="F101" s="92"/>
      <c r="G101" s="93"/>
      <c r="H101" s="94">
        <v>2450000</v>
      </c>
      <c r="I101" s="100">
        <f t="shared" si="12"/>
        <v>2450000</v>
      </c>
      <c r="J101" s="20"/>
      <c r="K101" s="58">
        <f>100*J101/I101</f>
        <v>0</v>
      </c>
    </row>
    <row r="102" spans="1:13" x14ac:dyDescent="0.25">
      <c r="A102" s="10" t="s">
        <v>103</v>
      </c>
      <c r="B102" s="10">
        <v>648</v>
      </c>
      <c r="C102" s="24" t="s">
        <v>20</v>
      </c>
      <c r="D102" s="11">
        <v>26102</v>
      </c>
      <c r="E102" s="11">
        <v>26102</v>
      </c>
      <c r="F102" s="92"/>
      <c r="G102" s="93"/>
      <c r="H102" s="94">
        <v>0</v>
      </c>
      <c r="I102" s="67">
        <f t="shared" si="12"/>
        <v>0</v>
      </c>
      <c r="J102" s="11"/>
      <c r="K102" s="50"/>
    </row>
    <row r="103" spans="1:13" x14ac:dyDescent="0.25">
      <c r="A103" s="10" t="s">
        <v>130</v>
      </c>
      <c r="B103" s="10">
        <v>649</v>
      </c>
      <c r="C103" s="24" t="s">
        <v>105</v>
      </c>
      <c r="D103" s="11">
        <v>1000</v>
      </c>
      <c r="E103" s="11">
        <v>497</v>
      </c>
      <c r="F103" s="66"/>
      <c r="G103" s="66"/>
      <c r="H103" s="66">
        <f>SUM(H104:H106)</f>
        <v>0</v>
      </c>
      <c r="I103" s="67">
        <f t="shared" si="12"/>
        <v>0</v>
      </c>
      <c r="J103" s="11"/>
      <c r="K103" s="50"/>
    </row>
    <row r="104" spans="1:13" x14ac:dyDescent="0.25">
      <c r="A104" s="12" t="s">
        <v>130</v>
      </c>
      <c r="B104" s="12">
        <v>649</v>
      </c>
      <c r="C104" s="21" t="s">
        <v>20</v>
      </c>
      <c r="D104" s="13">
        <v>1000</v>
      </c>
      <c r="E104" s="13">
        <v>497</v>
      </c>
      <c r="F104" s="68"/>
      <c r="G104" s="69"/>
      <c r="H104" s="70">
        <v>0</v>
      </c>
      <c r="I104" s="87">
        <f t="shared" si="12"/>
        <v>0</v>
      </c>
      <c r="J104" s="13"/>
      <c r="K104" s="51"/>
    </row>
    <row r="105" spans="1:13" x14ac:dyDescent="0.25">
      <c r="A105" s="12" t="s">
        <v>141</v>
      </c>
      <c r="B105" s="12">
        <v>649</v>
      </c>
      <c r="C105" s="21" t="s">
        <v>24</v>
      </c>
      <c r="D105" s="13"/>
      <c r="E105" s="13"/>
      <c r="F105" s="68"/>
      <c r="G105" s="69"/>
      <c r="H105" s="70"/>
      <c r="I105" s="87"/>
      <c r="J105" s="13"/>
      <c r="K105" s="51"/>
    </row>
    <row r="106" spans="1:13" x14ac:dyDescent="0.25">
      <c r="A106" s="12" t="s">
        <v>104</v>
      </c>
      <c r="B106" s="14">
        <v>649</v>
      </c>
      <c r="C106" s="22" t="s">
        <v>105</v>
      </c>
      <c r="D106" s="15">
        <v>0</v>
      </c>
      <c r="E106" s="15"/>
      <c r="F106" s="74"/>
      <c r="G106" s="75"/>
      <c r="H106" s="76"/>
      <c r="I106" s="101">
        <f t="shared" si="12"/>
        <v>0</v>
      </c>
      <c r="J106" s="15"/>
      <c r="K106" s="53"/>
    </row>
    <row r="107" spans="1:13" x14ac:dyDescent="0.25">
      <c r="A107" s="3" t="s">
        <v>10</v>
      </c>
      <c r="B107" s="3">
        <v>662</v>
      </c>
      <c r="C107" s="23" t="s">
        <v>20</v>
      </c>
      <c r="D107" s="4">
        <v>1000</v>
      </c>
      <c r="E107" s="4">
        <v>442.79</v>
      </c>
      <c r="F107" s="92"/>
      <c r="G107" s="93"/>
      <c r="H107" s="94">
        <v>1000</v>
      </c>
      <c r="I107" s="102">
        <f t="shared" si="12"/>
        <v>1000</v>
      </c>
      <c r="J107" s="4"/>
      <c r="K107" s="54">
        <f>100*J107/I107</f>
        <v>0</v>
      </c>
    </row>
    <row r="108" spans="1:13" x14ac:dyDescent="0.25">
      <c r="A108" s="10" t="s">
        <v>50</v>
      </c>
      <c r="B108" s="10">
        <v>672</v>
      </c>
      <c r="C108" s="24"/>
      <c r="D108" s="11">
        <v>27380925</v>
      </c>
      <c r="E108" s="11">
        <v>13801629.59</v>
      </c>
      <c r="F108" s="66">
        <f>SUM(F109:F113)</f>
        <v>16317634</v>
      </c>
      <c r="G108" s="66">
        <f t="shared" ref="G108:H108" si="13">SUM(G109:G113)</f>
        <v>0</v>
      </c>
      <c r="H108" s="66">
        <f t="shared" si="13"/>
        <v>10575896</v>
      </c>
      <c r="I108" s="67">
        <f t="shared" si="12"/>
        <v>26893530</v>
      </c>
      <c r="J108" s="11"/>
      <c r="K108" s="50">
        <f>100*J108/I108</f>
        <v>0</v>
      </c>
      <c r="L108" s="35"/>
      <c r="M108" s="35"/>
    </row>
    <row r="109" spans="1:13" ht="15.75" thickBot="1" x14ac:dyDescent="0.3">
      <c r="A109" s="42" t="s">
        <v>51</v>
      </c>
      <c r="B109" s="12">
        <v>672</v>
      </c>
      <c r="C109" s="21" t="s">
        <v>20</v>
      </c>
      <c r="D109" s="48">
        <v>22993530</v>
      </c>
      <c r="E109" s="13">
        <v>11632942</v>
      </c>
      <c r="F109" s="103">
        <f>22993530-9825-1300-74704-6590067</f>
        <v>16317634</v>
      </c>
      <c r="G109" s="103"/>
      <c r="H109" s="103"/>
      <c r="I109" s="71">
        <f t="shared" si="12"/>
        <v>16317634</v>
      </c>
      <c r="J109" s="48"/>
      <c r="K109" s="59">
        <f>100*J109/I109</f>
        <v>0</v>
      </c>
      <c r="L109" s="35"/>
      <c r="M109" s="35"/>
    </row>
    <row r="110" spans="1:13" ht="15.75" thickBot="1" x14ac:dyDescent="0.3">
      <c r="A110" s="43" t="s">
        <v>158</v>
      </c>
      <c r="B110" s="45">
        <v>672</v>
      </c>
      <c r="C110" s="46" t="s">
        <v>21</v>
      </c>
      <c r="D110" s="13">
        <v>3900000</v>
      </c>
      <c r="E110" s="47">
        <v>1950000</v>
      </c>
      <c r="F110" s="68"/>
      <c r="G110" s="104"/>
      <c r="H110" s="105">
        <v>3900000</v>
      </c>
      <c r="I110" s="106">
        <f t="shared" si="12"/>
        <v>3900000</v>
      </c>
      <c r="J110" s="13"/>
      <c r="K110" s="60">
        <f>100*J110/I110</f>
        <v>0</v>
      </c>
      <c r="L110" s="61"/>
      <c r="M110" s="35"/>
    </row>
    <row r="111" spans="1:13" x14ac:dyDescent="0.25">
      <c r="A111" s="44" t="s">
        <v>159</v>
      </c>
      <c r="B111" s="12">
        <v>672</v>
      </c>
      <c r="C111" s="21"/>
      <c r="D111" s="49">
        <v>0</v>
      </c>
      <c r="E111" s="13"/>
      <c r="F111" s="107"/>
      <c r="G111" s="69"/>
      <c r="H111" s="73">
        <v>6590067</v>
      </c>
      <c r="I111" s="71">
        <f t="shared" si="12"/>
        <v>6590067</v>
      </c>
      <c r="J111" s="49"/>
      <c r="K111" s="51"/>
      <c r="L111" s="35"/>
      <c r="M111" s="35"/>
    </row>
    <row r="112" spans="1:13" x14ac:dyDescent="0.25">
      <c r="A112" s="12" t="s">
        <v>160</v>
      </c>
      <c r="B112" s="12">
        <v>672</v>
      </c>
      <c r="C112" s="21"/>
      <c r="D112" s="13">
        <v>0</v>
      </c>
      <c r="E112" s="13"/>
      <c r="F112" s="68"/>
      <c r="G112" s="69"/>
      <c r="H112" s="73">
        <v>85829</v>
      </c>
      <c r="I112" s="71">
        <f t="shared" si="12"/>
        <v>85829</v>
      </c>
      <c r="J112" s="13"/>
      <c r="K112" s="51"/>
      <c r="L112" s="35"/>
      <c r="M112" s="35"/>
    </row>
    <row r="113" spans="1:13" x14ac:dyDescent="0.25">
      <c r="A113" s="14" t="s">
        <v>106</v>
      </c>
      <c r="B113" s="14">
        <v>672</v>
      </c>
      <c r="C113" s="22" t="s">
        <v>107</v>
      </c>
      <c r="D113" s="15">
        <v>487395</v>
      </c>
      <c r="E113" s="15">
        <v>218687.59</v>
      </c>
      <c r="F113" s="74"/>
      <c r="G113" s="75">
        <v>0</v>
      </c>
      <c r="H113" s="76"/>
      <c r="I113" s="91">
        <f t="shared" si="12"/>
        <v>0</v>
      </c>
      <c r="J113" s="15"/>
      <c r="K113" s="53" t="e">
        <f>100*J113/I113</f>
        <v>#DIV/0!</v>
      </c>
      <c r="L113" s="35"/>
      <c r="M113" s="35"/>
    </row>
    <row r="114" spans="1:13" x14ac:dyDescent="0.25">
      <c r="A114" s="10"/>
      <c r="B114" s="10"/>
      <c r="C114" s="24"/>
      <c r="D114" s="11"/>
      <c r="E114" s="11"/>
      <c r="F114" s="108"/>
      <c r="G114" s="109"/>
      <c r="H114" s="110"/>
      <c r="I114" s="77"/>
      <c r="J114" s="11"/>
      <c r="K114" s="50"/>
    </row>
    <row r="115" spans="1:13" x14ac:dyDescent="0.25">
      <c r="A115" s="7" t="s">
        <v>15</v>
      </c>
      <c r="B115" s="8"/>
      <c r="C115" s="27"/>
      <c r="D115" s="9">
        <v>31271027</v>
      </c>
      <c r="E115" s="9">
        <v>15899859.379999999</v>
      </c>
      <c r="F115" s="96">
        <f t="shared" ref="F115:G115" si="14">+F99+F101+F102+F107+F108+F114</f>
        <v>16317634</v>
      </c>
      <c r="G115" s="97">
        <f t="shared" si="14"/>
        <v>0</v>
      </c>
      <c r="H115" s="98">
        <f>+H99+H101+H102+H107+H108+H114+H100+H103</f>
        <v>14438896</v>
      </c>
      <c r="I115" s="9">
        <f>+I99+I101+I102+I107+I108+I114+I100+I103</f>
        <v>30756530</v>
      </c>
      <c r="J115" s="9"/>
      <c r="K115" s="55">
        <f>100*J115/F115</f>
        <v>0</v>
      </c>
    </row>
    <row r="116" spans="1:13" x14ac:dyDescent="0.25">
      <c r="D116" s="1"/>
      <c r="F116" s="40"/>
      <c r="G116" s="40"/>
      <c r="H116" s="40"/>
      <c r="J116" s="1"/>
    </row>
    <row r="117" spans="1:13" x14ac:dyDescent="0.25">
      <c r="A117" s="16" t="s">
        <v>16</v>
      </c>
      <c r="B117" s="17"/>
      <c r="C117" s="17"/>
      <c r="D117" s="18">
        <v>0</v>
      </c>
      <c r="E117" s="18">
        <v>925874.69999999925</v>
      </c>
      <c r="F117" s="41">
        <f t="shared" ref="F117:H117" si="15">+F115-F97</f>
        <v>0</v>
      </c>
      <c r="G117" s="41">
        <f t="shared" si="15"/>
        <v>0</v>
      </c>
      <c r="H117" s="41">
        <f t="shared" si="15"/>
        <v>0</v>
      </c>
      <c r="I117" s="18">
        <f>+I115-I97</f>
        <v>0</v>
      </c>
      <c r="J117" s="18">
        <f t="shared" ref="J117" si="16">+J115-J97</f>
        <v>0</v>
      </c>
      <c r="K117" s="17"/>
    </row>
    <row r="118" spans="1:13" x14ac:dyDescent="0.25">
      <c r="D118" s="1"/>
      <c r="J118" s="1"/>
    </row>
    <row r="119" spans="1:13" x14ac:dyDescent="0.25">
      <c r="A119" t="s">
        <v>157</v>
      </c>
      <c r="D119" s="1"/>
      <c r="J119" s="1"/>
    </row>
    <row r="120" spans="1:13" x14ac:dyDescent="0.25">
      <c r="A120" t="s">
        <v>162</v>
      </c>
      <c r="D120" s="1"/>
      <c r="J120" s="1"/>
    </row>
    <row r="121" spans="1:13" x14ac:dyDescent="0.25">
      <c r="D121" s="1"/>
      <c r="J121" s="1"/>
    </row>
    <row r="122" spans="1:13" x14ac:dyDescent="0.25">
      <c r="A122" s="113" t="s">
        <v>163</v>
      </c>
      <c r="D122" s="1"/>
      <c r="J122" s="1"/>
    </row>
    <row r="123" spans="1:13" x14ac:dyDescent="0.25">
      <c r="D123" s="1"/>
      <c r="J123" s="1"/>
    </row>
    <row r="124" spans="1:13" x14ac:dyDescent="0.25">
      <c r="D124" s="1"/>
      <c r="J124" s="1"/>
    </row>
    <row r="125" spans="1:13" x14ac:dyDescent="0.25">
      <c r="D125" s="1"/>
      <c r="J125" s="1"/>
    </row>
    <row r="126" spans="1:13" x14ac:dyDescent="0.25">
      <c r="D126" s="1"/>
      <c r="J126" s="1"/>
    </row>
    <row r="127" spans="1:13" x14ac:dyDescent="0.25">
      <c r="D127" s="1"/>
      <c r="J127" s="1"/>
    </row>
    <row r="128" spans="1:13" x14ac:dyDescent="0.25">
      <c r="D128" s="1"/>
      <c r="J128" s="1"/>
    </row>
    <row r="129" spans="4:10" x14ac:dyDescent="0.25">
      <c r="D129" s="1"/>
      <c r="J129" s="1"/>
    </row>
    <row r="130" spans="4:10" x14ac:dyDescent="0.25">
      <c r="D130" s="1"/>
      <c r="J130" s="1"/>
    </row>
  </sheetData>
  <mergeCells count="1">
    <mergeCell ref="A2:K3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  <rowBreaks count="1" manualBreakCount="1">
    <brk id="9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Jelínková Veronika</dc:creator>
  <cp:lastModifiedBy>reditel</cp:lastModifiedBy>
  <cp:lastPrinted>2025-10-06T12:39:31Z</cp:lastPrinted>
  <dcterms:created xsi:type="dcterms:W3CDTF">2024-04-17T14:02:18Z</dcterms:created>
  <dcterms:modified xsi:type="dcterms:W3CDTF">2026-01-06T06:16:22Z</dcterms:modified>
</cp:coreProperties>
</file>